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About" sheetId="1" r:id="rId4"/>
    <sheet state="visible" name="2. Cradle to Gate" sheetId="2" r:id="rId5"/>
    <sheet state="visible" name="3. Cradle to Grave" sheetId="3" r:id="rId6"/>
    <sheet state="visible" name="4. Activity Data and Emission F" sheetId="4" r:id="rId7"/>
    <sheet state="visible" name="5. Recomendations" sheetId="5" r:id="rId8"/>
  </sheets>
  <definedNames/>
  <calcPr/>
</workbook>
</file>

<file path=xl/sharedStrings.xml><?xml version="1.0" encoding="utf-8"?>
<sst xmlns="http://schemas.openxmlformats.org/spreadsheetml/2006/main" count="407" uniqueCount="224">
  <si>
    <t>Carbon Footprint Calculation - Small Art Project, Issue #8</t>
  </si>
  <si>
    <t>By No Jobs in the Arts, 08/05/2024</t>
  </si>
  <si>
    <t>Content</t>
  </si>
  <si>
    <t>About
Cradle to Gate
Cradle to Grave
Activity Data and Emission Factors
Recommendations.</t>
  </si>
  <si>
    <t>About</t>
  </si>
  <si>
    <t>The purpose of the small art project carbon calculation is to estimate the carbon footprint of the serial zine project and work towards carbon savings. While existing carbon calculation tools for arts organizations may not fully capture the impact of smaller projects with unique workflows, like ours (without energy bills or artwork shipping), this calculation provides valuable insights. The recommendations aim to reduce the carbon footprint of future projects and inform environmentally responsible decision-making for small, nomadic initiatives like ours.</t>
  </si>
  <si>
    <t xml:space="preserve">Unit </t>
  </si>
  <si>
    <t>kg CO2e, or kilograms of carbon dioxide equivalent, is a unit used to compare the impact of different greenhouse gases on global warming, over a period of 100 years.  Since various greenhouse gases trap heat at different intensities, kg CO2e allows us to express the warming potential of a specific amount of gas in terms of the equivalent amount of carbon dioxide that would cause the same amount of warming. The unit is used throughout this document. Values under  0.005kg co2e were discounted as negligible. Where g CO2e, or grams of carbon dioxide equivalent is used, the final value will be converted to kg CO2e.</t>
  </si>
  <si>
    <t>Method</t>
  </si>
  <si>
    <t xml:space="preserve">We estimated the carbon footprint of our small project by first identifying all activities involved in the creation of the zine. This included physical items we used, like paper and ink, as well as any packaging or transportation needs. Where exact data was not possible, we estimated activity data and quantities, whether it was weight for materials like paper, or the number of items for things like envelopes. Then, we used published data or searched online for emission factors, the carbon footprint per quantity unit (e.g., kg or item) of each input, using phrases like "[input name] carbon footprint."  Finally, we multiplied the estimated amount of each emission source by its corresponding carbon footprint and summed all the values for a total estimated footprint. </t>
  </si>
  <si>
    <t>Uncertainty</t>
  </si>
  <si>
    <t>The GHG Protocol offers a complex framework for assessing uncertainty in greenhouse gas (GHG) inventories, which can be simplified adapted for small art project's carbon footprint calculation. Our calculated footprint for the small art project has some inherent uncertainty due to:
- Estimation: we estimated both material quantities and their carbon footprint per unit. While we aimed for reasonable approximations, there's a margin of error.
- Data Availability: online and print resources may not have data for every specific material. Using generic equivalents or broader categories introduces uncertainty.
- Embodied Carbon Omission: this method doesn't capture all the embodied carbon of materials and processes (e.g. emissions from creation and transportation).
Following the GHG approach (simplified):
- Identify Uncertainty Sources: we've already identified the main sources of uncertainty listed above.
- Qualitative assessment: instead of complex calculations, we can qualitatively assess the potential impact of each uncertainty source.  For example, estimate if the uncertainty is high, medium, or low as the material quantity or emissions factor is likely to be slightly under or overestimated.
- Transparency: by acknowledging these uncertainties and their potential impact (e.g., footprint might be slightly higher or lower), we provide a more transparent picture.</t>
  </si>
  <si>
    <t>Bananas</t>
  </si>
  <si>
    <t>Sharing kg CO2e (kilograms of carbon dioxide equivalent) can be a helpful way to communicate the climate impact of an activity, but it can also be abstract and difficult for people to grasp. That's where real-life equivalents come in, bananas. kg CO2e is a scientific unit, and for most people, it doesn't have a clear picture associated with it. Real-life equivalents translate CO2e into everyday activities or objects that people can easily understand. For the purpose of this report, and in acknowledgment of the book that inspired it, 'How bad are Bananas', we use bananas, an everyday fruit, which have the carbon footprint of 110g CO2e each (or 0.11 kg CO2e).</t>
  </si>
  <si>
    <t xml:space="preserve">Sources </t>
  </si>
  <si>
    <t>The following sources were used to inform this calculation</t>
  </si>
  <si>
    <t>https://ghgprotocol.org/</t>
  </si>
  <si>
    <t>https://stich.culturalheritage.org/carbon-calculator/#browse</t>
  </si>
  <si>
    <t>https://www.vihreataide.fi/en/info</t>
  </si>
  <si>
    <t>https://juliesbicycle.com/our-work/creative-green/creative-climate-tools/</t>
  </si>
  <si>
    <t>https://galleryclimatecoalition.org/</t>
  </si>
  <si>
    <t>Berners-Lee, M. 2020. How bad are bananas? the carbon footprint of everything. 2nd edition. Profile Books: London.</t>
  </si>
  <si>
    <t>Berners-Lee, M. 2010. How bad are bananas? the carbon footprint of everything. 1st edition. Profile Books: London.</t>
  </si>
  <si>
    <t>Cradle to Gate Calculation</t>
  </si>
  <si>
    <t>Cradle to gate which considers everything from raw material extraction to manufacturing the final product, the production of the zine usually takes place over a year.</t>
  </si>
  <si>
    <t>Emission Sources</t>
  </si>
  <si>
    <t>Total (kg CO2e)</t>
  </si>
  <si>
    <t>Comments</t>
  </si>
  <si>
    <t>A: Emails</t>
  </si>
  <si>
    <t xml:space="preserve">B: Travel </t>
  </si>
  <si>
    <t>C: Remote working</t>
  </si>
  <si>
    <t>D: Printing and Making</t>
  </si>
  <si>
    <t>E: Social Media</t>
  </si>
  <si>
    <t>F: Digital Storage</t>
  </si>
  <si>
    <t>G: Shipping</t>
  </si>
  <si>
    <t>H: Use</t>
  </si>
  <si>
    <t>Total / project</t>
  </si>
  <si>
    <t>Total / per reader (500 copies/readers + 170 virtual)</t>
  </si>
  <si>
    <t>This figure assumes a worst-case scenario, that a printed zine is only read once by one person, and is not traded, shared, or returned.</t>
  </si>
  <si>
    <t>Cradle to Grave Calculation</t>
  </si>
  <si>
    <t>Cradle to grave considers everything from nature and back to nature, relating to the project (e.g. including end-of-life). Different scenarios are provided below, using the Cradle to Gate calculation as a starting point</t>
  </si>
  <si>
    <t>Emission Scenario (I: End-of-life)</t>
  </si>
  <si>
    <t>Additional (kg CO2e)</t>
  </si>
  <si>
    <t>% increase in total project footprint, cradle to gate</t>
  </si>
  <si>
    <t>Comment</t>
  </si>
  <si>
    <t>All printed zines are sent to landfill after reading</t>
  </si>
  <si>
    <t>This would be the worst-case scenario for the physical zines.</t>
  </si>
  <si>
    <t>Project data kept on the cloud, additional 10 years</t>
  </si>
  <si>
    <t>It is very difficult to extrapolate for long time periods as the data is unknown. Please note, the carbon footprint relating to storing and accessing the digital content continues to generate low-level emissions, forever. The % increase in total carbon footprint could be greater over longer time periods.</t>
  </si>
  <si>
    <t>Zine view on website for additional 10 years (+1000 views)</t>
  </si>
  <si>
    <t>Ibid.</t>
  </si>
  <si>
    <t>All printed zines are recycled/archived</t>
  </si>
  <si>
    <t>Project data on cloud deleted within a year</t>
  </si>
  <si>
    <t xml:space="preserve">Total / project </t>
  </si>
  <si>
    <t>Between</t>
  </si>
  <si>
    <t>and</t>
  </si>
  <si>
    <t>kg CO2e</t>
  </si>
  <si>
    <t>Total / zine reader (assuming 1670 readers over 10 years)</t>
  </si>
  <si>
    <t>A single physical copy of the zine will need to be read by 11-12 times to be more carbon efficient than the digital version, in the period defined. The more the physical zine is read, the lower the carbon impact per reader.</t>
  </si>
  <si>
    <t>Activity Data and Emission Factors</t>
  </si>
  <si>
    <t>Emission Source</t>
  </si>
  <si>
    <t>Activity Data</t>
  </si>
  <si>
    <t>Quantity</t>
  </si>
  <si>
    <t>Data Required</t>
  </si>
  <si>
    <t>Emission Factor</t>
  </si>
  <si>
    <t>Total (Kg CO2e)</t>
  </si>
  <si>
    <t>Calculation notes</t>
  </si>
  <si>
    <t>Emission Factor Source</t>
  </si>
  <si>
    <t>Sending open call emails (zine submissions)</t>
  </si>
  <si>
    <t>Emails sent</t>
  </si>
  <si>
    <t>0.5g CO2e per 10kb, avg. email size</t>
  </si>
  <si>
    <t>Low</t>
  </si>
  <si>
    <t>Estimated that 500 average sized emails were sent for open call, this estimation was based on data from the distribution and mailing lists.</t>
  </si>
  <si>
    <t>Sending open call emails (guest curator role)</t>
  </si>
  <si>
    <t xml:space="preserve">Sending launch emails </t>
  </si>
  <si>
    <t>Communication with guest curator and partners</t>
  </si>
  <si>
    <t>High</t>
  </si>
  <si>
    <t>Estimated that 100 emails sent relating to communication for the project. Uncertainty could be reduced by finding exact data, however impact on calculation will be minimal.</t>
  </si>
  <si>
    <t>Submission emails</t>
  </si>
  <si>
    <t>Emails received</t>
  </si>
  <si>
    <t>Data source was the submission inbox, 105 emails totalling 354 MB (354000 KB). Assuming 0.5g CO2e per 10kb of email, that would be 0.172kg CO2e per email with several large attachments. A proxy figure for an email with one large attachment is 50g CO2e, given that each email we receive has 3-4 attachments, the estimate using the proxy data would be between 0.15-0.2kg CO2e for one submission, suggesting that the figure of 0.172kg CO2e is reasonable.</t>
  </si>
  <si>
    <t>Ibid.
https://greencitizen.com/blog/email-carbon-footprint/</t>
  </si>
  <si>
    <t>Ryan travel to two partner meetings by train (Nottingham to Derby return)</t>
  </si>
  <si>
    <t>Miles</t>
  </si>
  <si>
    <t>National Rail 0.0715 kgCO2e/pass mile, including full well-to-tank emissions</t>
  </si>
  <si>
    <t>A one way trip is 13.36 miles, journey was made four times, for two return trips</t>
  </si>
  <si>
    <t>https://www.lner.co.uk/tickets-savings/the-best-way-to-travel/our-commitment-to-the-environment/#calculator#calculator</t>
  </si>
  <si>
    <t>Charlie travel to two partner meetings by train (Manchester Pic to Derby return)</t>
  </si>
  <si>
    <t>A one way trip is 50.11 miles, journey was made four times, for two return trips</t>
  </si>
  <si>
    <t>Rachel travel to two partner meetings by walking</t>
  </si>
  <si>
    <t>Negligible</t>
  </si>
  <si>
    <t>The value was discounted as negligible, as the impact of walking on calculation will be minimal</t>
  </si>
  <si>
    <t>Ryan travel to folding day by train (Nottingham to Langley Mill)</t>
  </si>
  <si>
    <t>A one way trip is 9.11 miles, journey was made two times, for one return trip</t>
  </si>
  <si>
    <t>Charlie travel to folding day by train (Manchester Pic to Langley Mill)</t>
  </si>
  <si>
    <t>A one way trip is 48.86 miles, journey was made two times, for one return trip</t>
  </si>
  <si>
    <t>Josh travel to folding day by train (Chesterfield to Langley Mill)</t>
  </si>
  <si>
    <t>A one way trip is 15.67 miles, journey was made two times, for one return trip</t>
  </si>
  <si>
    <t>Josh travel to zine introduction workshop by train (Chesterfield to Nottingham)</t>
  </si>
  <si>
    <t>A one way trip is 23.1 miles, journey was made two times, for one return trip</t>
  </si>
  <si>
    <t>Team travel to launch event (in-person)</t>
  </si>
  <si>
    <t>The value discounted as activity is primarily part of another project, the data is not available, and estimations are likely to add a very high degree of uncertainty</t>
  </si>
  <si>
    <t>Online research for selections</t>
  </si>
  <si>
    <t>Hours</t>
  </si>
  <si>
    <t>8.2g CO2e per 5 minutes of web browsing from a laptop, so 98.4g per hour, not including embodied emissions, with an addition of 22g co2eq per hour for server and network usage (e.g. WiFi and Google Docs).</t>
  </si>
  <si>
    <t>Medium</t>
  </si>
  <si>
    <t>Estimated that we each spent one working day, 8 hours, performing internet searches for research relevant to the project, due to nature of selecting artists. This would be 24 hours in total across three people. Uncertainty could be reduced by recording time spent on labour hours for future projects.</t>
  </si>
  <si>
    <t>Remote working for team on laptops</t>
  </si>
  <si>
    <t>10g CO2e per hour, avg. laptop, with an addition of 22g CO2e per hour for server and network usage (e.g. WiFi and Google Docs).
We are assuming that all team members use a high spec design laptop, like a 16" MacBook Pro, with embodied carbon is 620 kg CO2e. We are also assuming that a computer of this nature will be used for 200 projects, thus the embodied carbon assigned to each project for the laptop would be 3.1kg CO2e.</t>
  </si>
  <si>
    <t>Estimated that we each spent approximately 10 days working remotely, one of which is accounted above for research, and two are for in person activity. This estimate is derived from Josh's contract length (12 days). So, for an eight hour work day, that is 80 hours on a laptop per team member, so 240 hours in total. An additional 16 hours was added to account for this report. Uncertainty could be reduced by recording labour hours for future projects.</t>
  </si>
  <si>
    <t>Director communication over Facebook</t>
  </si>
  <si>
    <t>8g CO2e for 10 minutes of use.</t>
  </si>
  <si>
    <t>Estimated that Ryan and Charlie using facebook messenger for communication for a total of 2 hours. Data to improve uncertainty is difficult to capture.</t>
  </si>
  <si>
    <t>Use of phones during project</t>
  </si>
  <si>
    <t>Days</t>
  </si>
  <si>
    <t>63 kg CO2e a year for one hour of use per day, including embodied carbon of phone</t>
  </si>
  <si>
    <t>So 0.17kg CO2e, per day, assume one day of use over project each. Data to improve uncertainty is difficult to capture.</t>
  </si>
  <si>
    <t>Paper (cartridge, 100% recycled)</t>
  </si>
  <si>
    <t>Kilograms</t>
  </si>
  <si>
    <t>1.5kg CO2e per kg of recycled paper (100%)</t>
  </si>
  <si>
    <t>One zine is 17g, we printed 500, thus 8.5kg of paper. Paper is 100% recycled. This figure does not account for errors or scrap paper. Uncertainty could be reduced by counting prints and dialogue with printers.</t>
  </si>
  <si>
    <t>Printer Ink</t>
  </si>
  <si>
    <t>Pages</t>
  </si>
  <si>
    <t>Generally a cartridge that yields five thousand pages contains 200 grams of toner, which means that the CO2 emission per cartridge is 3.2 kg</t>
  </si>
  <si>
    <t>Estimated that we printed onto 100 envelopes and 100 labels. Please note ink printers and their ink are made up of several ingredients, most of them contain chemicals that have the potential to be damaging to you and the environment.</t>
  </si>
  <si>
    <t>https://energycentral.com/c/ec/ink-waste-environmental-impact-printer-cartridges</t>
  </si>
  <si>
    <t>Inkjet printing for labels/envelopes</t>
  </si>
  <si>
    <t>Hours of use</t>
  </si>
  <si>
    <t>Typical electricity consumption of canon inkjet PIXMA, 0.15KWH, used for one hour. Average unit of electricity is responsible for emission of 0.20707 kg CO2e per kWh.</t>
  </si>
  <si>
    <t>That would be 0.03kg co2e. The value was discounted as negligible.</t>
  </si>
  <si>
    <t>https://www.viking-direct.co.uk/en/canon-pixma-g4570-colour-inkjet-all-in-one-printer-a4-black-p-1185078?customerType=consumer&amp;cm_mmc=Bing-_--_--_-PRODUCT_GROUP&amp;utm_source=bing&amp;utm_medium=cpc&amp;utm_campaign=PLA_GEN_BING_Shopping_bucket2_GOSC&amp;utm_term=4578091613389408&amp;utm_content=Bucket%202
https://www.itpenergised.com/new-uk-grid-emissions-factors-2023/</t>
  </si>
  <si>
    <t>Risograph printing</t>
  </si>
  <si>
    <t>Riso printer max wattage is 300.Average unit of electricity is responsible for emission of 0.20707 kg CO2e per kWh.</t>
  </si>
  <si>
    <t>Estimated that a riso printer being used for two hours at 300w maximum. Working at 115 ppm, with 4 colours, and 500 copies, that is approximately 20 minutes of working time. Additional time is also allowed for idoling, errors, additionals, and stencil creation, a liberal estimate of two hours is assumed. 300w x 2 hours of use / 1000 = 0.6KWH. The generation emissions factor for grid electricity 0.20707 kg CO2e per kWh. Biodegradable inks are used but not accounted for. Footprint calculated on use. Uncertainty could be reduced through dialogue with printers.</t>
  </si>
  <si>
    <t>https://www.riso.co.jp/english/product/digital_dup/sfeii/5350EII/#str-sidecont
https://www.itpenergised.com/new-uk-grid-emissions-factors-2023/</t>
  </si>
  <si>
    <t>Room hire</t>
  </si>
  <si>
    <t>Cost (£)</t>
  </si>
  <si>
    <t>The carbon footprint of spending money, Libriaries, muesums, and cultural activites, 0.19 kg CO2 e per £ spent, buisness to business.</t>
  </si>
  <si>
    <t>The room hire was in Infinate Wellbeing, Derbyshire, a cultural centre. The room hire was for 7 hours, totalling £70. The carbon footprint value accounts for their provision of services and space.</t>
  </si>
  <si>
    <t>Our instagram promotion</t>
  </si>
  <si>
    <t>accounts reached</t>
  </si>
  <si>
    <t>1.05 gEqCO2 / minute</t>
  </si>
  <si>
    <t>Social media engagement taken from the app insights directly, 6500 engagements. Assuming that most people engage our content for an average of 5 seconds. Data required to improve uncertainty is difficult to capture.</t>
  </si>
  <si>
    <t>https://carbonliteracy.com/the-carbon-cost-of-social-media/</t>
  </si>
  <si>
    <t>Our facebook promotion</t>
  </si>
  <si>
    <t>0.79 gEqCO2 / minute</t>
  </si>
  <si>
    <t>Social media engagement taken from the app insights directly, 6500 engagements. We assume most people engage our content for 10 seconds on average. Data required to improve uncertainty is difficult to capture.</t>
  </si>
  <si>
    <t>Other social media promotion</t>
  </si>
  <si>
    <t>Incalculable</t>
  </si>
  <si>
    <t>Submissions in cloud storage, over a year</t>
  </si>
  <si>
    <t>GB data</t>
  </si>
  <si>
    <t>1GB of data in the cloud every year would produce 2 kg of CO2.</t>
  </si>
  <si>
    <t>Data taken from email server, 354 MB is stored for a year. Therefore, 0.35GB of data would produce 0.7Kg CO2 e.</t>
  </si>
  <si>
    <t>Google Drive cloud storage, over a year</t>
  </si>
  <si>
    <t>No Jobs in the Arts data stored on Google drive for project length of project. Data required to improve uncertainty is difficult to distil from total drive cloud storage.</t>
  </si>
  <si>
    <t>Website, over a year</t>
  </si>
  <si>
    <t>views per month</t>
  </si>
  <si>
    <t>0.87kg of CO2e, with 500 views a month, annually</t>
  </si>
  <si>
    <t>Estimation for the overal impact of our web infrastructure, on average, 0.87kg of CO2e, with 500 views a month, annually, calculated using digital tool, see source. Extremely difficult to break down website use to solely this project, so the value provided is for our the entire website and hosting. This accounts for the views associated with the open call, guest curator role description, and additonal traffic associated with the project.</t>
  </si>
  <si>
    <t>https://www.websitecarbon.com/</t>
  </si>
  <si>
    <t>Sent emails in cloud storage, over a year</t>
  </si>
  <si>
    <t>10kb, avg. email size. 1GB of data in the cloud every year would produce 2 kg CO2e.</t>
  </si>
  <si>
    <t>0.016GB is equal to 0.03 CO2 e</t>
  </si>
  <si>
    <t>Risograph shipping</t>
  </si>
  <si>
    <t>Collected for free by foot, in recycled packaging.</t>
  </si>
  <si>
    <t>Postage of zines</t>
  </si>
  <si>
    <t>Postage cost</t>
  </si>
  <si>
    <t>400 g CO2e per £1 of postage</t>
  </si>
  <si>
    <t>Approx. £75 postage was used for the project</t>
  </si>
  <si>
    <t>Postage of postage</t>
  </si>
  <si>
    <t>Postage for the project included three royal mail special delivery guaranteed parcels of postage, £7.35 each.</t>
  </si>
  <si>
    <t>Reading</t>
  </si>
  <si>
    <t>Nothing consumed through use, however saving through re-use</t>
  </si>
  <si>
    <t>Storage</t>
  </si>
  <si>
    <t>Unsure how to work out storage in shelf/archives</t>
  </si>
  <si>
    <t>Online readers</t>
  </si>
  <si>
    <t>Views</t>
  </si>
  <si>
    <t>3.038 g CO2e per page view</t>
  </si>
  <si>
    <t>Data from analytics, 526 views of the digital zine, and Wordpress (website host) plugin, Website Carbon, for carbon calculation of page</t>
  </si>
  <si>
    <t>https://analytics.google.com/analytics
https://wordpress.org/plugins/website-carbon/</t>
  </si>
  <si>
    <t>Zoom launch event (online)</t>
  </si>
  <si>
    <t xml:space="preserve">50g CO2e per hour, avg. desktop, including embodied emissions </t>
  </si>
  <si>
    <t>A one hour zoom event with 15 attendees, so 15 hours. Assumed that all attendees are using a desktop to simplify calculation. Data to improve uncertainty is difficult to capture.</t>
  </si>
  <si>
    <t>I: End-of-life</t>
  </si>
  <si>
    <t>Online readers, over a year</t>
  </si>
  <si>
    <t>3.038 grams per page view</t>
  </si>
  <si>
    <t xml:space="preserve">Legacy estimate. Analytics data says there is 100 views a year for an archived zine (#6). </t>
  </si>
  <si>
    <t>https://analytics.google.com/analytics</t>
  </si>
  <si>
    <t>Sent to landfill</t>
  </si>
  <si>
    <t>1 kg CO2e per kg of paper buried</t>
  </si>
  <si>
    <t xml:space="preserve">8.5 kilograms of paper plus 1 for labels and envelopes. Uncertainty could be reduced in future by weighing total weight of packaged zines. </t>
  </si>
  <si>
    <t>Recycled</t>
  </si>
  <si>
    <t xml:space="preserve">Ibid. Difficult to calculate as recycling avoids emissions. A best case scenario is that the printed zines are all recycled and therefore the material is reused in another product. </t>
  </si>
  <si>
    <t>Stored on shelf</t>
  </si>
  <si>
    <t>Recommendations</t>
  </si>
  <si>
    <t>Targets for reduction</t>
  </si>
  <si>
    <t>Achieve by:</t>
  </si>
  <si>
    <t>Minimise attachment size for submissions, from 2MB to 1MB max.</t>
  </si>
  <si>
    <t>Next zine</t>
  </si>
  <si>
    <t>Ensure mailing lists are updated to minimise sending junk mail</t>
  </si>
  <si>
    <t>Switch partner meeting online, remote work where possible</t>
  </si>
  <si>
    <t>Travel using the most sustainable methods of travel were possible</t>
  </si>
  <si>
    <t>Record hours worked for project</t>
  </si>
  <si>
    <t>Minimse cloud usage</t>
  </si>
  <si>
    <t>If purchasing laptops in the future, ensure they are repaired and used for as long as possible</t>
  </si>
  <si>
    <t>When needed</t>
  </si>
  <si>
    <t>D: Printing</t>
  </si>
  <si>
    <t>Use only 100% recycled paper for printing, labels, and envelopes</t>
  </si>
  <si>
    <t>Purchase eco-based inks for printer</t>
  </si>
  <si>
    <t>Priorities quality social media content, over quantity of posts</t>
  </si>
  <si>
    <t>Delete cloud data after a year, including old submissions and working files</t>
  </si>
  <si>
    <t>Minimse cloud usage, archive data on hard drive</t>
  </si>
  <si>
    <t>Minimise unnecessary postage by updating mailing lists to minimise sending junk mail</t>
  </si>
  <si>
    <t>Use cheap and slow postage methods</t>
  </si>
  <si>
    <t>Encourage re-use and sharing of the zine by including message</t>
  </si>
  <si>
    <t>Encourage recycling of envelope by including message</t>
  </si>
  <si>
    <t>Encourage recycling of zine by including message</t>
  </si>
  <si>
    <t>Additional</t>
  </si>
  <si>
    <t>Wealth responsibility: banking, ensure ethical banking for current accounts and savings are used</t>
  </si>
  <si>
    <t>Wealth responsibility: ensure investment in environmentally responsible creatives</t>
  </si>
  <si>
    <t>Catering for any future in-person events is to be vegan</t>
  </si>
  <si>
    <t>Push for change, use influence of organisaiton to push others to cut carbon through programming</t>
  </si>
  <si>
    <t>Buy second hand or salvage materials where possible</t>
  </si>
  <si>
    <t>Travel using the most sustainable methods of travel where possible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</si>
</sst>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mmmm yyyy"/>
  </numFmts>
  <fonts count="16">
    <font>
      <sz val="10.0"/>
      <color rgb="FF000000"/>
      <name val="Arial"/>
      <scheme val="minor"/>
    </font>
    <font>
      <b/>
      <sz val="16.0"/>
      <color theme="1"/>
      <name val="Arial"/>
      <scheme val="minor"/>
    </font>
    <font>
      <color theme="1"/>
      <name val="Arial"/>
      <scheme val="minor"/>
    </font>
    <font>
      <u/>
      <color rgb="FF0000FF"/>
    </font>
    <font>
      <u/>
      <color rgb="FF0000FF"/>
    </font>
    <font>
      <b/>
      <sz val="11.0"/>
      <color theme="1"/>
      <name val="Arial"/>
      <scheme val="minor"/>
    </font>
    <font>
      <u/>
      <color theme="1"/>
      <name val="Arial"/>
      <scheme val="minor"/>
    </font>
    <font>
      <u/>
      <color theme="1"/>
      <name val="Arial"/>
      <scheme val="minor"/>
    </font>
    <font>
      <b/>
      <color theme="1"/>
      <name val="Arial"/>
      <scheme val="minor"/>
    </font>
    <font>
      <color rgb="FF000000"/>
      <name val="Arial"/>
      <scheme val="minor"/>
    </font>
    <font>
      <u/>
      <color rgb="FF0000FF"/>
    </font>
    <font>
      <u/>
      <color rgb="FF0000FF"/>
    </font>
    <font>
      <u/>
      <color rgb="FF0000FF"/>
    </font>
    <font>
      <u/>
      <color rgb="FF0000FF"/>
    </font>
    <font>
      <u/>
      <color theme="1"/>
      <name val="Arial"/>
      <scheme val="minor"/>
    </font>
    <font>
      <u/>
      <color theme="1"/>
      <name val="Arial"/>
      <scheme val="minor"/>
    </font>
  </fonts>
  <fills count="11">
    <fill>
      <patternFill patternType="none"/>
    </fill>
    <fill>
      <patternFill patternType="lightGray"/>
    </fill>
    <fill>
      <patternFill patternType="solid">
        <fgColor rgb="FFEAD1DC"/>
        <bgColor rgb="FFEAD1DC"/>
      </patternFill>
    </fill>
    <fill>
      <patternFill patternType="solid">
        <fgColor rgb="FFD9D2E9"/>
        <bgColor rgb="FFD9D2E9"/>
      </patternFill>
    </fill>
    <fill>
      <patternFill patternType="solid">
        <fgColor rgb="FFCFE2F3"/>
        <bgColor rgb="FFCFE2F3"/>
      </patternFill>
    </fill>
    <fill>
      <patternFill patternType="solid">
        <fgColor rgb="FFD0E0E3"/>
        <bgColor rgb="FFD0E0E3"/>
      </patternFill>
    </fill>
    <fill>
      <patternFill patternType="solid">
        <fgColor rgb="FFFFF2CC"/>
        <bgColor rgb="FFFFF2CC"/>
      </patternFill>
    </fill>
    <fill>
      <patternFill patternType="solid">
        <fgColor rgb="FFFCE5CD"/>
        <bgColor rgb="FFFCE5CD"/>
      </patternFill>
    </fill>
    <fill>
      <patternFill patternType="solid">
        <fgColor rgb="FFF4CCCC"/>
        <bgColor rgb="FFF4CCCC"/>
      </patternFill>
    </fill>
    <fill>
      <patternFill patternType="solid">
        <fgColor rgb="FFE6B8AF"/>
        <bgColor rgb="FFE6B8AF"/>
      </patternFill>
    </fill>
    <fill>
      <patternFill patternType="solid">
        <fgColor rgb="FFEFEFEF"/>
        <bgColor rgb="FFEFEFEF"/>
      </patternFill>
    </fill>
  </fills>
  <borders count="1">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2" numFmtId="0" xfId="0" applyAlignment="1" applyFont="1">
      <alignment readingOrder="0" vertical="top"/>
    </xf>
    <xf borderId="0" fillId="0" fontId="2" numFmtId="0" xfId="0" applyAlignment="1" applyFont="1">
      <alignment readingOrder="0" shrinkToFit="0" wrapText="1"/>
    </xf>
    <xf borderId="0" fillId="0" fontId="2" numFmtId="0" xfId="0" applyAlignment="1" applyFont="1">
      <alignment readingOrder="0" shrinkToFit="0" vertical="top" wrapText="1"/>
    </xf>
    <xf borderId="0" fillId="0" fontId="3" numFmtId="0" xfId="0" applyAlignment="1" applyFont="1">
      <alignment readingOrder="0"/>
    </xf>
    <xf borderId="0" fillId="0" fontId="4" numFmtId="0" xfId="0" applyAlignment="1" applyFont="1">
      <alignment readingOrder="0"/>
    </xf>
    <xf borderId="0" fillId="0" fontId="5" numFmtId="0" xfId="0" applyAlignment="1" applyFont="1">
      <alignment readingOrder="0"/>
    </xf>
    <xf borderId="0" fillId="0" fontId="6" numFmtId="0" xfId="0" applyAlignment="1" applyFont="1">
      <alignment readingOrder="0"/>
    </xf>
    <xf borderId="0" fillId="0" fontId="2" numFmtId="2" xfId="0" applyFont="1" applyNumberFormat="1"/>
    <xf borderId="0" fillId="0" fontId="2" numFmtId="1" xfId="0" applyFont="1" applyNumberFormat="1"/>
    <xf borderId="0" fillId="0" fontId="7" numFmtId="0" xfId="0" applyAlignment="1" applyFont="1">
      <alignment readingOrder="0" shrinkToFit="0" wrapText="1"/>
    </xf>
    <xf borderId="0" fillId="0" fontId="2" numFmtId="2" xfId="0" applyAlignment="1" applyFont="1" applyNumberFormat="1">
      <alignment readingOrder="0"/>
    </xf>
    <xf borderId="0" fillId="0" fontId="2" numFmtId="164" xfId="0" applyFont="1" applyNumberFormat="1"/>
    <xf borderId="0" fillId="0" fontId="2" numFmtId="10" xfId="0" applyFont="1" applyNumberFormat="1"/>
    <xf borderId="0" fillId="0" fontId="8" numFmtId="0" xfId="0" applyAlignment="1" applyFont="1">
      <alignment readingOrder="0"/>
    </xf>
    <xf borderId="0" fillId="0" fontId="2" numFmtId="1" xfId="0" applyAlignment="1" applyFont="1" applyNumberFormat="1">
      <alignment readingOrder="0" shrinkToFit="0" wrapText="1"/>
    </xf>
    <xf borderId="0" fillId="0" fontId="2" numFmtId="0" xfId="0" applyFont="1"/>
    <xf borderId="0" fillId="0" fontId="2" numFmtId="9" xfId="0" applyAlignment="1" applyFont="1" applyNumberFormat="1">
      <alignment readingOrder="0"/>
    </xf>
    <xf borderId="0" fillId="0" fontId="2" numFmtId="0" xfId="0" applyAlignment="1" applyFont="1">
      <alignment shrinkToFit="0" wrapText="1"/>
    </xf>
    <xf borderId="0" fillId="0" fontId="2" numFmtId="3" xfId="0" applyFont="1" applyNumberFormat="1"/>
    <xf borderId="0" fillId="0" fontId="2" numFmtId="0" xfId="0" applyAlignment="1" applyFont="1">
      <alignment horizontal="center" readingOrder="0"/>
    </xf>
    <xf borderId="0" fillId="0" fontId="2" numFmtId="2" xfId="0" applyAlignment="1" applyFont="1" applyNumberFormat="1">
      <alignment horizontal="left"/>
    </xf>
    <xf borderId="0" fillId="0" fontId="2" numFmtId="1" xfId="0" applyAlignment="1" applyFont="1" applyNumberFormat="1">
      <alignment horizontal="left"/>
    </xf>
    <xf borderId="0" fillId="0" fontId="2" numFmtId="1" xfId="0" applyAlignment="1" applyFont="1" applyNumberFormat="1">
      <alignment horizontal="right"/>
    </xf>
    <xf borderId="0" fillId="0" fontId="2" numFmtId="164" xfId="0" applyAlignment="1" applyFont="1" applyNumberFormat="1">
      <alignment horizontal="right"/>
    </xf>
    <xf borderId="0" fillId="0" fontId="2" numFmtId="164" xfId="0" applyAlignment="1" applyFont="1" applyNumberFormat="1">
      <alignment horizontal="left"/>
    </xf>
    <xf borderId="0" fillId="0" fontId="8" numFmtId="0" xfId="0" applyAlignment="1" applyFont="1">
      <alignment readingOrder="0" shrinkToFit="0" wrapText="1"/>
    </xf>
    <xf borderId="0" fillId="0" fontId="8" numFmtId="2" xfId="0" applyAlignment="1" applyFont="1" applyNumberFormat="1">
      <alignment readingOrder="0"/>
    </xf>
    <xf borderId="0" fillId="0" fontId="8" numFmtId="0" xfId="0" applyFont="1"/>
    <xf borderId="0" fillId="2" fontId="2" numFmtId="0" xfId="0" applyAlignment="1" applyFill="1" applyFont="1">
      <alignment readingOrder="0"/>
    </xf>
    <xf borderId="0" fillId="2" fontId="9" numFmtId="0" xfId="0" applyAlignment="1" applyFont="1">
      <alignment readingOrder="0" shrinkToFit="0" wrapText="1"/>
    </xf>
    <xf borderId="0" fillId="2" fontId="2" numFmtId="2" xfId="0" applyAlignment="1" applyFont="1" applyNumberFormat="1">
      <alignment readingOrder="0"/>
    </xf>
    <xf borderId="0" fillId="2" fontId="2" numFmtId="1" xfId="0" applyAlignment="1" applyFont="1" applyNumberFormat="1">
      <alignment readingOrder="0"/>
    </xf>
    <xf borderId="0" fillId="2" fontId="2" numFmtId="0" xfId="0" applyAlignment="1" applyFont="1">
      <alignment readingOrder="0" shrinkToFit="0" wrapText="1"/>
    </xf>
    <xf borderId="0" fillId="2" fontId="2" numFmtId="0" xfId="0" applyFont="1"/>
    <xf borderId="0" fillId="3" fontId="2" numFmtId="0" xfId="0" applyAlignment="1" applyFill="1" applyFont="1">
      <alignment readingOrder="0"/>
    </xf>
    <xf borderId="0" fillId="3" fontId="2" numFmtId="0" xfId="0" applyAlignment="1" applyFont="1">
      <alignment readingOrder="0" shrinkToFit="0" wrapText="1"/>
    </xf>
    <xf borderId="0" fillId="3" fontId="2" numFmtId="2" xfId="0" applyAlignment="1" applyFont="1" applyNumberFormat="1">
      <alignment readingOrder="0"/>
    </xf>
    <xf borderId="0" fillId="3" fontId="2" numFmtId="1" xfId="0" applyAlignment="1" applyFont="1" applyNumberFormat="1">
      <alignment readingOrder="0"/>
    </xf>
    <xf borderId="0" fillId="3" fontId="10" numFmtId="0" xfId="0" applyAlignment="1" applyFont="1">
      <alignment readingOrder="0"/>
    </xf>
    <xf borderId="0" fillId="3" fontId="2" numFmtId="0" xfId="0" applyFont="1"/>
    <xf borderId="0" fillId="4" fontId="2" numFmtId="0" xfId="0" applyAlignment="1" applyFill="1" applyFont="1">
      <alignment readingOrder="0"/>
    </xf>
    <xf borderId="0" fillId="4" fontId="2" numFmtId="0" xfId="0" applyAlignment="1" applyFont="1">
      <alignment readingOrder="0" shrinkToFit="0" wrapText="1"/>
    </xf>
    <xf borderId="0" fillId="4" fontId="2" numFmtId="2" xfId="0" applyAlignment="1" applyFont="1" applyNumberFormat="1">
      <alignment readingOrder="0"/>
    </xf>
    <xf borderId="0" fillId="4" fontId="2" numFmtId="2" xfId="0" applyFont="1" applyNumberFormat="1"/>
    <xf borderId="0" fillId="4" fontId="2" numFmtId="1" xfId="0" applyAlignment="1" applyFont="1" applyNumberFormat="1">
      <alignment readingOrder="0"/>
    </xf>
    <xf borderId="0" fillId="4" fontId="2" numFmtId="0" xfId="0" applyFont="1"/>
    <xf borderId="0" fillId="5" fontId="2" numFmtId="0" xfId="0" applyAlignment="1" applyFill="1" applyFont="1">
      <alignment readingOrder="0"/>
    </xf>
    <xf borderId="0" fillId="5" fontId="2" numFmtId="0" xfId="0" applyAlignment="1" applyFont="1">
      <alignment readingOrder="0" shrinkToFit="0" wrapText="1"/>
    </xf>
    <xf borderId="0" fillId="5" fontId="2" numFmtId="2" xfId="0" applyAlignment="1" applyFont="1" applyNumberFormat="1">
      <alignment readingOrder="0"/>
    </xf>
    <xf borderId="0" fillId="5" fontId="2" numFmtId="1" xfId="0" applyAlignment="1" applyFont="1" applyNumberFormat="1">
      <alignment readingOrder="0"/>
    </xf>
    <xf borderId="0" fillId="5" fontId="2" numFmtId="0" xfId="0" applyFont="1"/>
    <xf quotePrefix="1" borderId="0" fillId="5" fontId="2" numFmtId="0" xfId="0" applyAlignment="1" applyFont="1">
      <alignment readingOrder="0" shrinkToFit="0" wrapText="1"/>
    </xf>
    <xf borderId="0" fillId="5" fontId="11" numFmtId="0" xfId="0" applyAlignment="1" applyFont="1">
      <alignment readingOrder="0"/>
    </xf>
    <xf borderId="0" fillId="6" fontId="2" numFmtId="0" xfId="0" applyAlignment="1" applyFill="1" applyFont="1">
      <alignment readingOrder="0"/>
    </xf>
    <xf borderId="0" fillId="6" fontId="2" numFmtId="0" xfId="0" applyAlignment="1" applyFont="1">
      <alignment readingOrder="0" shrinkToFit="0" wrapText="1"/>
    </xf>
    <xf borderId="0" fillId="6" fontId="2" numFmtId="2" xfId="0" applyAlignment="1" applyFont="1" applyNumberFormat="1">
      <alignment readingOrder="0"/>
    </xf>
    <xf borderId="0" fillId="6" fontId="2" numFmtId="1" xfId="0" applyAlignment="1" applyFont="1" applyNumberFormat="1">
      <alignment readingOrder="0"/>
    </xf>
    <xf borderId="0" fillId="6" fontId="12" numFmtId="0" xfId="0" applyAlignment="1" applyFont="1">
      <alignment readingOrder="0"/>
    </xf>
    <xf borderId="0" fillId="6" fontId="2" numFmtId="0" xfId="0" applyFont="1"/>
    <xf borderId="0" fillId="6" fontId="2" numFmtId="0" xfId="0" applyAlignment="1" applyFont="1">
      <alignment shrinkToFit="0" wrapText="1"/>
    </xf>
    <xf borderId="0" fillId="7" fontId="2" numFmtId="0" xfId="0" applyAlignment="1" applyFill="1" applyFont="1">
      <alignment readingOrder="0"/>
    </xf>
    <xf borderId="0" fillId="7" fontId="2" numFmtId="0" xfId="0" applyAlignment="1" applyFont="1">
      <alignment readingOrder="0" shrinkToFit="0" wrapText="1"/>
    </xf>
    <xf borderId="0" fillId="7" fontId="2" numFmtId="2" xfId="0" applyAlignment="1" applyFont="1" applyNumberFormat="1">
      <alignment readingOrder="0"/>
    </xf>
    <xf borderId="0" fillId="7" fontId="2" numFmtId="1" xfId="0" applyAlignment="1" applyFont="1" applyNumberFormat="1">
      <alignment readingOrder="0"/>
    </xf>
    <xf borderId="0" fillId="7" fontId="2" numFmtId="0" xfId="0" applyFont="1"/>
    <xf borderId="0" fillId="7" fontId="13" numFmtId="0" xfId="0" applyAlignment="1" applyFont="1">
      <alignment readingOrder="0"/>
    </xf>
    <xf borderId="0" fillId="8" fontId="2" numFmtId="0" xfId="0" applyAlignment="1" applyFill="1" applyFont="1">
      <alignment readingOrder="0"/>
    </xf>
    <xf borderId="0" fillId="8" fontId="2" numFmtId="0" xfId="0" applyFont="1"/>
    <xf borderId="0" fillId="8" fontId="2" numFmtId="0" xfId="0" applyAlignment="1" applyFont="1">
      <alignment shrinkToFit="0" wrapText="1"/>
    </xf>
    <xf borderId="0" fillId="8" fontId="2" numFmtId="2" xfId="0" applyAlignment="1" applyFont="1" applyNumberFormat="1">
      <alignment readingOrder="0"/>
    </xf>
    <xf borderId="0" fillId="8" fontId="2" numFmtId="1" xfId="0" applyAlignment="1" applyFont="1" applyNumberFormat="1">
      <alignment readingOrder="0"/>
    </xf>
    <xf borderId="0" fillId="8" fontId="2" numFmtId="0" xfId="0" applyAlignment="1" applyFont="1">
      <alignment readingOrder="0" shrinkToFit="0" wrapText="1"/>
    </xf>
    <xf borderId="0" fillId="8" fontId="2" numFmtId="2" xfId="0" applyFont="1" applyNumberFormat="1"/>
    <xf borderId="0" fillId="9" fontId="2" numFmtId="0" xfId="0" applyAlignment="1" applyFill="1" applyFont="1">
      <alignment readingOrder="0"/>
    </xf>
    <xf borderId="0" fillId="9" fontId="2" numFmtId="0" xfId="0" applyFont="1"/>
    <xf borderId="0" fillId="9" fontId="2" numFmtId="0" xfId="0" applyAlignment="1" applyFont="1">
      <alignment readingOrder="0" shrinkToFit="0" wrapText="1"/>
    </xf>
    <xf borderId="0" fillId="9" fontId="2" numFmtId="2" xfId="0" applyAlignment="1" applyFont="1" applyNumberFormat="1">
      <alignment readingOrder="0"/>
    </xf>
    <xf borderId="0" fillId="9" fontId="2" numFmtId="1" xfId="0" applyAlignment="1" applyFont="1" applyNumberFormat="1">
      <alignment readingOrder="0"/>
    </xf>
    <xf borderId="0" fillId="0" fontId="2" numFmtId="1" xfId="0" applyAlignment="1" applyFont="1" applyNumberFormat="1">
      <alignment readingOrder="0"/>
    </xf>
    <xf borderId="0" fillId="0" fontId="2" numFmtId="0" xfId="0" applyAlignment="1" applyFont="1">
      <alignment readingOrder="0"/>
    </xf>
    <xf borderId="0" fillId="0" fontId="8" numFmtId="0" xfId="0" applyAlignment="1" applyFont="1">
      <alignment horizontal="left" readingOrder="0"/>
    </xf>
    <xf borderId="0" fillId="0" fontId="14" numFmtId="0" xfId="0" applyAlignment="1" applyFont="1">
      <alignment horizontal="left" readingOrder="0"/>
    </xf>
    <xf borderId="0" fillId="0" fontId="15" numFmtId="0" xfId="0" applyFont="1"/>
    <xf borderId="0" fillId="0" fontId="2" numFmtId="0" xfId="0" applyAlignment="1" applyFont="1">
      <alignment horizontal="left" readingOrder="0"/>
    </xf>
    <xf borderId="0" fillId="0" fontId="2" numFmtId="165" xfId="0" applyAlignment="1" applyFont="1" applyNumberFormat="1">
      <alignment horizontal="left" readingOrder="0"/>
    </xf>
    <xf borderId="0" fillId="10" fontId="2" numFmtId="0" xfId="0" applyAlignment="1" applyFill="1" applyFont="1">
      <alignment readingOrder="0"/>
    </xf>
    <xf borderId="0" fillId="0" fontId="2"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200">
                <a:solidFill>
                  <a:srgbClr val="757575"/>
                </a:solidFill>
                <a:latin typeface="+mn-lt"/>
              </a:defRPr>
            </a:pPr>
            <a:r>
              <a:rPr b="0" sz="1200">
                <a:solidFill>
                  <a:srgbClr val="757575"/>
                </a:solidFill>
                <a:latin typeface="+mn-lt"/>
              </a:rPr>
              <a:t>Emission Sources</a:t>
            </a:r>
          </a:p>
        </c:rich>
      </c:tx>
      <c:overlay val="0"/>
    </c:title>
    <c:plotArea>
      <c:layout/>
      <c:pieChart>
        <c:varyColors val="1"/>
        <c:ser>
          <c:idx val="0"/>
          <c:order val="0"/>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Pt>
            <c:idx val="4"/>
            <c:spPr>
              <a:solidFill>
                <a:srgbClr val="FF6D01"/>
              </a:solidFill>
            </c:spPr>
          </c:dPt>
          <c:dPt>
            <c:idx val="5"/>
            <c:spPr>
              <a:solidFill>
                <a:srgbClr val="46BDC6"/>
              </a:solidFill>
            </c:spPr>
          </c:dPt>
          <c:dPt>
            <c:idx val="6"/>
            <c:spPr>
              <a:solidFill>
                <a:srgbClr val="7BAAF7"/>
              </a:solidFill>
            </c:spPr>
          </c:dPt>
          <c:dPt>
            <c:idx val="7"/>
            <c:spPr>
              <a:solidFill>
                <a:srgbClr val="F07B72"/>
              </a:solidFill>
            </c:spPr>
          </c:dPt>
          <c:dLbls>
            <c:showLegendKey val="0"/>
            <c:showVal val="0"/>
            <c:showCatName val="0"/>
            <c:showSerName val="0"/>
            <c:showPercent val="0"/>
            <c:showBubbleSize val="0"/>
            <c:showLeaderLines val="1"/>
          </c:dLbls>
          <c:cat>
            <c:strRef>
              <c:f>'2. Cradle to Gate'!$A$5:$A$12</c:f>
            </c:strRef>
          </c:cat>
          <c:val>
            <c:numRef>
              <c:f>'2. Cradle to Gate'!$B$5:$B$12</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sz="100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114300</xdr:colOff>
      <xdr:row>4</xdr:row>
      <xdr:rowOff>66675</xdr:rowOff>
    </xdr:from>
    <xdr:ext cx="3067050" cy="18954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hgprotocol.org/" TargetMode="External"/><Relationship Id="rId2" Type="http://schemas.openxmlformats.org/officeDocument/2006/relationships/hyperlink" Target="https://stich.culturalheritage.org/carbon-calculator/" TargetMode="External"/><Relationship Id="rId3" Type="http://schemas.openxmlformats.org/officeDocument/2006/relationships/hyperlink" Target="https://www.vihreataide.fi/en/info" TargetMode="External"/><Relationship Id="rId4" Type="http://schemas.openxmlformats.org/officeDocument/2006/relationships/hyperlink" Target="https://juliesbicycle.com/our-work/creative-green/creative-climate-tools/" TargetMode="External"/><Relationship Id="rId5" Type="http://schemas.openxmlformats.org/officeDocument/2006/relationships/hyperlink" Target="https://galleryclimatecoalition.org/"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lner.co.uk/tickets-savings/the-best-way-to-travel/our-commitment-to-the-environment/#calculator#calculator" TargetMode="External"/><Relationship Id="rId2" Type="http://schemas.openxmlformats.org/officeDocument/2006/relationships/hyperlink" Target="https://energycentral.com/c/ec/ink-waste-environmental-impact-printer-cartridges" TargetMode="External"/><Relationship Id="rId3" Type="http://schemas.openxmlformats.org/officeDocument/2006/relationships/hyperlink" Target="https://carbonliteracy.com/the-carbon-cost-of-social-media/" TargetMode="External"/><Relationship Id="rId4" Type="http://schemas.openxmlformats.org/officeDocument/2006/relationships/hyperlink" Target="https://www.websitecarbon.com/" TargetMode="External"/><Relationship Id="rId5" Type="http://schemas.openxmlformats.org/officeDocument/2006/relationships/hyperlink" Target="https://analytics.google.com/analytics"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38"/>
    <col customWidth="1" min="2" max="2" width="134.5"/>
  </cols>
  <sheetData>
    <row r="1">
      <c r="A1" s="1" t="s">
        <v>0</v>
      </c>
    </row>
    <row r="2">
      <c r="A2" s="2" t="s">
        <v>1</v>
      </c>
    </row>
    <row r="4">
      <c r="A4" s="3" t="s">
        <v>2</v>
      </c>
      <c r="B4" s="4" t="s">
        <v>3</v>
      </c>
    </row>
    <row r="5">
      <c r="A5" s="3" t="s">
        <v>4</v>
      </c>
      <c r="B5" s="4" t="s">
        <v>5</v>
      </c>
    </row>
    <row r="6">
      <c r="A6" s="5"/>
      <c r="B6" s="4"/>
    </row>
    <row r="7">
      <c r="A7" s="5" t="s">
        <v>6</v>
      </c>
      <c r="B7" s="4" t="s">
        <v>7</v>
      </c>
    </row>
    <row r="8">
      <c r="A8" s="3"/>
      <c r="B8" s="2"/>
    </row>
    <row r="9">
      <c r="A9" s="3" t="s">
        <v>8</v>
      </c>
      <c r="B9" s="4" t="s">
        <v>9</v>
      </c>
    </row>
    <row r="10">
      <c r="A10" s="3"/>
      <c r="B10" s="4"/>
    </row>
    <row r="11">
      <c r="A11" s="3" t="s">
        <v>10</v>
      </c>
      <c r="B11" s="4" t="s">
        <v>11</v>
      </c>
    </row>
    <row r="12">
      <c r="A12" s="3"/>
      <c r="B12" s="2"/>
    </row>
    <row r="13">
      <c r="A13" s="3" t="s">
        <v>12</v>
      </c>
      <c r="B13" s="4" t="s">
        <v>13</v>
      </c>
    </row>
    <row r="14">
      <c r="A14" s="3"/>
      <c r="B14" s="2"/>
    </row>
    <row r="15">
      <c r="A15" s="3" t="s">
        <v>14</v>
      </c>
      <c r="B15" s="2" t="s">
        <v>15</v>
      </c>
    </row>
    <row r="16">
      <c r="B16" s="6" t="s">
        <v>16</v>
      </c>
    </row>
    <row r="17">
      <c r="B17" s="7" t="s">
        <v>17</v>
      </c>
    </row>
    <row r="18">
      <c r="B18" s="7" t="s">
        <v>18</v>
      </c>
    </row>
    <row r="19">
      <c r="B19" s="7" t="s">
        <v>19</v>
      </c>
    </row>
    <row r="20">
      <c r="B20" s="6" t="s">
        <v>20</v>
      </c>
    </row>
    <row r="21">
      <c r="B21" s="2" t="s">
        <v>21</v>
      </c>
    </row>
    <row r="22">
      <c r="B22" s="2" t="s">
        <v>22</v>
      </c>
    </row>
  </sheetData>
  <hyperlinks>
    <hyperlink r:id="rId1" ref="B16"/>
    <hyperlink r:id="rId2" location="browse" ref="B17"/>
    <hyperlink r:id="rId3" ref="B18"/>
    <hyperlink r:id="rId4" ref="B19"/>
    <hyperlink r:id="rId5" ref="B20"/>
  </hyperlinks>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13"/>
    <col customWidth="1" min="3" max="4" width="13.25"/>
  </cols>
  <sheetData>
    <row r="1">
      <c r="A1" s="8" t="s">
        <v>23</v>
      </c>
      <c r="C1" s="2"/>
      <c r="D1" s="2"/>
      <c r="E1" s="2"/>
    </row>
    <row r="2">
      <c r="A2" s="2" t="s">
        <v>24</v>
      </c>
      <c r="B2" s="2"/>
    </row>
    <row r="3">
      <c r="A3" s="2"/>
      <c r="B3" s="2"/>
    </row>
    <row r="4">
      <c r="A4" s="9" t="s">
        <v>25</v>
      </c>
      <c r="B4" s="9" t="s">
        <v>26</v>
      </c>
      <c r="C4" s="9" t="s">
        <v>12</v>
      </c>
      <c r="D4" s="9" t="s">
        <v>27</v>
      </c>
    </row>
    <row r="5">
      <c r="A5" s="2" t="s">
        <v>28</v>
      </c>
      <c r="B5" s="10">
        <f>sum('4. Activity Data and Emission F'!G3:G7)</f>
        <v>18.9</v>
      </c>
      <c r="C5" s="11">
        <f t="shared" ref="C5:C12" si="1">B5/0.11</f>
        <v>171.8181818</v>
      </c>
    </row>
    <row r="6">
      <c r="A6" s="2" t="s">
        <v>29</v>
      </c>
      <c r="B6" s="10">
        <f>sum('4. Activity Data and Emission F'!G8:G15)</f>
        <v>31.98624</v>
      </c>
      <c r="C6" s="11">
        <f t="shared" si="1"/>
        <v>290.784</v>
      </c>
    </row>
    <row r="7">
      <c r="A7" s="2" t="s">
        <v>30</v>
      </c>
      <c r="B7" s="10">
        <f>sum('4. Activity Data and Emission F'!G16:G19)</f>
        <v>18.0876</v>
      </c>
      <c r="C7" s="11">
        <f t="shared" si="1"/>
        <v>164.4327273</v>
      </c>
    </row>
    <row r="8">
      <c r="A8" s="2" t="s">
        <v>31</v>
      </c>
      <c r="B8" s="10">
        <f>sum('4. Activity Data and Emission F'!G20:G24)</f>
        <v>21.402242</v>
      </c>
      <c r="C8" s="11">
        <f t="shared" si="1"/>
        <v>194.5658364</v>
      </c>
    </row>
    <row r="9">
      <c r="A9" s="2" t="s">
        <v>32</v>
      </c>
      <c r="B9" s="10">
        <f>sum('4. Activity Data and Emission F'!G25:G27)</f>
        <v>2.8</v>
      </c>
      <c r="C9" s="11">
        <f t="shared" si="1"/>
        <v>25.45454545</v>
      </c>
    </row>
    <row r="10">
      <c r="A10" s="2" t="s">
        <v>33</v>
      </c>
      <c r="B10" s="10">
        <f>sum('4. Activity Data and Emission F'!G28:G31)</f>
        <v>2.47</v>
      </c>
      <c r="C10" s="11">
        <f t="shared" si="1"/>
        <v>22.45454545</v>
      </c>
    </row>
    <row r="11">
      <c r="A11" s="2" t="s">
        <v>34</v>
      </c>
      <c r="B11" s="10">
        <f>sum('4. Activity Data and Emission F'!G32:G34)</f>
        <v>38.82</v>
      </c>
      <c r="C11" s="11">
        <f t="shared" si="1"/>
        <v>352.9090909</v>
      </c>
    </row>
    <row r="12">
      <c r="A12" s="2" t="s">
        <v>35</v>
      </c>
      <c r="B12" s="10">
        <f>sum('4. Activity Data and Emission F'!G35:G38)</f>
        <v>2.347988</v>
      </c>
      <c r="C12" s="11">
        <f t="shared" si="1"/>
        <v>21.34534545</v>
      </c>
    </row>
    <row r="13">
      <c r="A13" s="2"/>
    </row>
    <row r="14">
      <c r="A14" s="2"/>
      <c r="C14" s="2"/>
    </row>
    <row r="15">
      <c r="A15" s="9" t="s">
        <v>36</v>
      </c>
      <c r="B15" s="10">
        <f>sum(B5:B12)</f>
        <v>136.81407</v>
      </c>
      <c r="C15" s="11">
        <f t="shared" ref="C15:C16" si="2">B15/0.11</f>
        <v>1243.764273</v>
      </c>
    </row>
    <row r="16">
      <c r="A16" s="12" t="s">
        <v>37</v>
      </c>
      <c r="B16" s="13">
        <f>sum('2. Cradle to Gate'!B5:B11)/670</f>
        <v>0.2006956448</v>
      </c>
      <c r="C16" s="11">
        <f t="shared" si="2"/>
        <v>1.824505862</v>
      </c>
      <c r="D16" s="2" t="s">
        <v>38</v>
      </c>
    </row>
    <row r="17">
      <c r="A17" s="12"/>
      <c r="B17" s="13"/>
      <c r="C17" s="14"/>
    </row>
    <row r="18">
      <c r="A18" s="12"/>
      <c r="B18" s="14"/>
      <c r="C18" s="11"/>
    </row>
    <row r="20">
      <c r="A20" s="12"/>
      <c r="B20" s="10"/>
      <c r="C20" s="11"/>
    </row>
    <row r="27">
      <c r="E27" s="1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5.88"/>
    <col customWidth="1" min="4" max="4" width="16.5"/>
    <col customWidth="1" min="5" max="5" width="23.63"/>
    <col customWidth="1" min="6" max="6" width="14.25"/>
    <col customWidth="1" min="7" max="7" width="13.75"/>
    <col customWidth="1" min="8" max="8" width="57.75"/>
  </cols>
  <sheetData>
    <row r="1">
      <c r="A1" s="8" t="s">
        <v>39</v>
      </c>
    </row>
    <row r="2">
      <c r="A2" s="2" t="s">
        <v>40</v>
      </c>
      <c r="C2" s="16"/>
      <c r="D2" s="16"/>
      <c r="E2" s="16"/>
    </row>
    <row r="3">
      <c r="D3" s="2"/>
      <c r="E3" s="2"/>
    </row>
    <row r="4">
      <c r="A4" s="9" t="s">
        <v>41</v>
      </c>
      <c r="D4" s="9" t="s">
        <v>42</v>
      </c>
      <c r="E4" s="9" t="s">
        <v>43</v>
      </c>
      <c r="G4" s="9" t="s">
        <v>12</v>
      </c>
      <c r="H4" s="9" t="s">
        <v>44</v>
      </c>
    </row>
    <row r="5">
      <c r="A5" s="2" t="s">
        <v>45</v>
      </c>
      <c r="D5" s="10">
        <f>'4. Activity Data and Emission F'!G40</f>
        <v>9.5</v>
      </c>
      <c r="E5" s="15">
        <f>D5/'2. Cradle to Gate'!B15</f>
        <v>0.06943730276</v>
      </c>
      <c r="G5" s="17">
        <f t="shared" ref="G5:G9" si="1">D5/0.11</f>
        <v>86.36363636</v>
      </c>
      <c r="H5" s="4" t="s">
        <v>46</v>
      </c>
    </row>
    <row r="6">
      <c r="A6" s="2" t="s">
        <v>47</v>
      </c>
      <c r="D6" s="18">
        <f>sum('4. Activity Data and Emission F'!G28:G30)*10</f>
        <v>24.7</v>
      </c>
      <c r="E6" s="15">
        <f>D6/'2. Cradle to Gate'!B15</f>
        <v>0.1805369872</v>
      </c>
      <c r="G6" s="17">
        <f t="shared" si="1"/>
        <v>224.5454545</v>
      </c>
      <c r="H6" s="4" t="s">
        <v>48</v>
      </c>
    </row>
    <row r="7">
      <c r="A7" s="2" t="s">
        <v>49</v>
      </c>
      <c r="D7" s="2">
        <f>('4. Activity Data and Emission F'!G39)*10</f>
        <v>3.038</v>
      </c>
      <c r="E7" s="15">
        <f>D7/'2. Cradle to Gate'!B15</f>
        <v>0.0222053185</v>
      </c>
      <c r="G7" s="17">
        <f t="shared" si="1"/>
        <v>27.61818182</v>
      </c>
      <c r="H7" s="4" t="s">
        <v>50</v>
      </c>
    </row>
    <row r="8">
      <c r="A8" s="2" t="s">
        <v>51</v>
      </c>
      <c r="D8" s="2">
        <v>0.0</v>
      </c>
      <c r="E8" s="19">
        <v>0.0</v>
      </c>
      <c r="G8" s="17">
        <f t="shared" si="1"/>
        <v>0</v>
      </c>
      <c r="H8" s="4"/>
    </row>
    <row r="9">
      <c r="A9" s="2" t="s">
        <v>52</v>
      </c>
      <c r="D9" s="2">
        <v>0.0</v>
      </c>
      <c r="E9" s="19">
        <v>0.0</v>
      </c>
      <c r="G9" s="17">
        <f t="shared" si="1"/>
        <v>0</v>
      </c>
      <c r="H9" s="20"/>
    </row>
    <row r="10">
      <c r="A10" s="2"/>
      <c r="D10" s="21"/>
      <c r="G10" s="20"/>
      <c r="H10" s="20"/>
    </row>
    <row r="11">
      <c r="A11" s="9" t="s">
        <v>53</v>
      </c>
      <c r="D11" s="21"/>
      <c r="G11" s="20"/>
      <c r="H11" s="20"/>
    </row>
    <row r="12">
      <c r="A12" s="2" t="s">
        <v>54</v>
      </c>
      <c r="B12" s="10">
        <f>'2. Cradle to Gate'!B15</f>
        <v>136.81407</v>
      </c>
      <c r="C12" s="22" t="s">
        <v>55</v>
      </c>
      <c r="D12" s="23">
        <f>'2. Cradle to Gate'!B15+(sum(D5:D8))</f>
        <v>174.05207</v>
      </c>
      <c r="E12" s="2" t="s">
        <v>56</v>
      </c>
      <c r="G12" s="4"/>
      <c r="H12" s="4"/>
    </row>
    <row r="13">
      <c r="B13" s="11">
        <f>B12/0.11</f>
        <v>1243.764273</v>
      </c>
      <c r="C13" s="22" t="s">
        <v>55</v>
      </c>
      <c r="D13" s="24">
        <f>D12/0.11</f>
        <v>1582.291545</v>
      </c>
      <c r="E13" s="2" t="s">
        <v>12</v>
      </c>
      <c r="G13" s="4"/>
      <c r="H13" s="4"/>
    </row>
    <row r="14">
      <c r="A14" s="9"/>
      <c r="G14" s="20"/>
      <c r="H14" s="20"/>
    </row>
    <row r="15">
      <c r="A15" s="9" t="s">
        <v>57</v>
      </c>
      <c r="G15" s="20"/>
      <c r="H15" s="20"/>
    </row>
    <row r="16">
      <c r="A16" s="2" t="s">
        <v>54</v>
      </c>
      <c r="B16" s="10">
        <f>B12/1670</f>
        <v>0.08192459281</v>
      </c>
      <c r="C16" s="22" t="s">
        <v>55</v>
      </c>
      <c r="D16" s="23">
        <f>D12/1670</f>
        <v>0.1042227964</v>
      </c>
      <c r="E16" s="2" t="s">
        <v>56</v>
      </c>
      <c r="G16" s="4"/>
      <c r="H16" s="4" t="s">
        <v>58</v>
      </c>
    </row>
    <row r="17">
      <c r="B17" s="25">
        <f>B16/0.11</f>
        <v>0.7447690256</v>
      </c>
      <c r="C17" s="22" t="s">
        <v>55</v>
      </c>
      <c r="D17" s="24">
        <f>D16/0.11</f>
        <v>0.9474799673</v>
      </c>
      <c r="E17" s="2" t="s">
        <v>12</v>
      </c>
      <c r="G17" s="4"/>
      <c r="H17" s="4"/>
    </row>
    <row r="18">
      <c r="G18" s="4"/>
      <c r="H18" s="4"/>
    </row>
    <row r="19">
      <c r="G19" s="4"/>
      <c r="H19" s="4"/>
    </row>
    <row r="20">
      <c r="B20" s="10"/>
      <c r="C20" s="22"/>
      <c r="D20" s="23"/>
    </row>
    <row r="21">
      <c r="B21" s="26"/>
      <c r="C21" s="22"/>
      <c r="D21" s="27"/>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63"/>
    <col customWidth="1" min="2" max="2" width="37.13"/>
    <col customWidth="1" min="3" max="3" width="11.75"/>
    <col customWidth="1" min="4" max="4" width="15.0"/>
    <col customWidth="1" min="5" max="5" width="33.38"/>
    <col customWidth="1" min="6" max="7" width="14.13"/>
    <col customWidth="1" min="8" max="8" width="9.38"/>
    <col customWidth="1" min="9" max="9" width="48.0"/>
  </cols>
  <sheetData>
    <row r="1">
      <c r="A1" s="8" t="s">
        <v>59</v>
      </c>
      <c r="B1" s="16"/>
      <c r="C1" s="16"/>
      <c r="D1" s="16"/>
      <c r="E1" s="28"/>
      <c r="F1" s="29"/>
      <c r="G1" s="29"/>
      <c r="H1" s="29"/>
      <c r="I1" s="28"/>
      <c r="J1" s="16"/>
      <c r="K1" s="30"/>
      <c r="L1" s="30"/>
      <c r="M1" s="30"/>
      <c r="N1" s="30"/>
      <c r="O1" s="30"/>
      <c r="P1" s="30"/>
      <c r="Q1" s="30"/>
      <c r="R1" s="30"/>
      <c r="S1" s="30"/>
      <c r="T1" s="30"/>
      <c r="U1" s="30"/>
      <c r="V1" s="30"/>
      <c r="W1" s="30"/>
      <c r="X1" s="30"/>
      <c r="Y1" s="30"/>
      <c r="Z1" s="30"/>
      <c r="AA1" s="30"/>
      <c r="AB1" s="30"/>
      <c r="AC1" s="30"/>
      <c r="AD1" s="30"/>
      <c r="AE1" s="30"/>
    </row>
    <row r="2">
      <c r="A2" s="16" t="s">
        <v>60</v>
      </c>
      <c r="B2" s="16" t="s">
        <v>61</v>
      </c>
      <c r="C2" s="16" t="s">
        <v>62</v>
      </c>
      <c r="D2" s="16" t="s">
        <v>63</v>
      </c>
      <c r="E2" s="28" t="s">
        <v>64</v>
      </c>
      <c r="F2" s="29" t="s">
        <v>10</v>
      </c>
      <c r="G2" s="29" t="s">
        <v>65</v>
      </c>
      <c r="H2" s="29" t="s">
        <v>12</v>
      </c>
      <c r="I2" s="28" t="s">
        <v>66</v>
      </c>
      <c r="J2" s="16" t="s">
        <v>67</v>
      </c>
      <c r="K2" s="30"/>
      <c r="L2" s="30"/>
      <c r="M2" s="30"/>
      <c r="N2" s="30"/>
      <c r="O2" s="30"/>
      <c r="P2" s="30"/>
      <c r="Q2" s="30"/>
      <c r="R2" s="30"/>
      <c r="S2" s="30"/>
      <c r="T2" s="30"/>
      <c r="U2" s="30"/>
      <c r="V2" s="30"/>
      <c r="W2" s="30"/>
      <c r="X2" s="30"/>
      <c r="Y2" s="30"/>
      <c r="Z2" s="30"/>
      <c r="AA2" s="30"/>
      <c r="AB2" s="30"/>
      <c r="AC2" s="30"/>
      <c r="AD2" s="30"/>
      <c r="AE2" s="30"/>
    </row>
    <row r="3">
      <c r="A3" s="31" t="s">
        <v>28</v>
      </c>
      <c r="B3" s="31" t="s">
        <v>68</v>
      </c>
      <c r="C3" s="31">
        <v>500.0</v>
      </c>
      <c r="D3" s="31" t="s">
        <v>69</v>
      </c>
      <c r="E3" s="32" t="s">
        <v>70</v>
      </c>
      <c r="F3" s="33" t="s">
        <v>71</v>
      </c>
      <c r="G3" s="33">
        <f t="shared" ref="G3:G5" si="1">500*0.0005</f>
        <v>0.25</v>
      </c>
      <c r="H3" s="34">
        <f t="shared" ref="H3:H9" si="2">G3/0.11</f>
        <v>2.272727273</v>
      </c>
      <c r="I3" s="35" t="s">
        <v>72</v>
      </c>
      <c r="J3" s="31" t="s">
        <v>21</v>
      </c>
      <c r="K3" s="36"/>
      <c r="L3" s="36"/>
      <c r="M3" s="36"/>
      <c r="N3" s="36"/>
      <c r="O3" s="36"/>
      <c r="P3" s="36"/>
      <c r="Q3" s="36"/>
      <c r="R3" s="36"/>
      <c r="S3" s="36"/>
      <c r="T3" s="36"/>
      <c r="U3" s="36"/>
      <c r="V3" s="36"/>
      <c r="W3" s="36"/>
      <c r="X3" s="36"/>
      <c r="Y3" s="36"/>
      <c r="Z3" s="36"/>
      <c r="AA3" s="36"/>
      <c r="AB3" s="36"/>
      <c r="AC3" s="36"/>
      <c r="AD3" s="36"/>
      <c r="AE3" s="36"/>
    </row>
    <row r="4">
      <c r="A4" s="31" t="s">
        <v>28</v>
      </c>
      <c r="B4" s="31" t="s">
        <v>73</v>
      </c>
      <c r="C4" s="31">
        <v>500.0</v>
      </c>
      <c r="D4" s="31" t="s">
        <v>69</v>
      </c>
      <c r="E4" s="32" t="s">
        <v>50</v>
      </c>
      <c r="F4" s="33" t="s">
        <v>71</v>
      </c>
      <c r="G4" s="33">
        <f t="shared" si="1"/>
        <v>0.25</v>
      </c>
      <c r="H4" s="34">
        <f t="shared" si="2"/>
        <v>2.272727273</v>
      </c>
      <c r="I4" s="35" t="s">
        <v>50</v>
      </c>
      <c r="J4" s="31" t="s">
        <v>50</v>
      </c>
      <c r="K4" s="36"/>
      <c r="L4" s="36"/>
      <c r="M4" s="36"/>
      <c r="N4" s="36"/>
      <c r="O4" s="36"/>
      <c r="P4" s="36"/>
      <c r="Q4" s="36"/>
      <c r="R4" s="36"/>
      <c r="S4" s="36"/>
      <c r="T4" s="36"/>
      <c r="U4" s="36"/>
      <c r="V4" s="36"/>
      <c r="W4" s="36"/>
      <c r="X4" s="36"/>
      <c r="Y4" s="36"/>
      <c r="Z4" s="36"/>
      <c r="AA4" s="36"/>
      <c r="AB4" s="36"/>
      <c r="AC4" s="36"/>
      <c r="AD4" s="36"/>
      <c r="AE4" s="36"/>
    </row>
    <row r="5">
      <c r="A5" s="31" t="s">
        <v>28</v>
      </c>
      <c r="B5" s="31" t="s">
        <v>74</v>
      </c>
      <c r="C5" s="31">
        <v>500.0</v>
      </c>
      <c r="D5" s="31" t="s">
        <v>69</v>
      </c>
      <c r="E5" s="32" t="s">
        <v>50</v>
      </c>
      <c r="F5" s="33" t="s">
        <v>71</v>
      </c>
      <c r="G5" s="33">
        <f t="shared" si="1"/>
        <v>0.25</v>
      </c>
      <c r="H5" s="34">
        <f t="shared" si="2"/>
        <v>2.272727273</v>
      </c>
      <c r="I5" s="35" t="s">
        <v>50</v>
      </c>
      <c r="J5" s="31" t="s">
        <v>50</v>
      </c>
      <c r="K5" s="36"/>
      <c r="L5" s="36"/>
      <c r="M5" s="36"/>
      <c r="N5" s="36"/>
      <c r="O5" s="36"/>
      <c r="P5" s="36"/>
      <c r="Q5" s="36"/>
      <c r="R5" s="36"/>
      <c r="S5" s="36"/>
      <c r="T5" s="36"/>
      <c r="U5" s="36"/>
      <c r="V5" s="36"/>
      <c r="W5" s="36"/>
      <c r="X5" s="36"/>
      <c r="Y5" s="36"/>
      <c r="Z5" s="36"/>
      <c r="AA5" s="36"/>
      <c r="AB5" s="36"/>
      <c r="AC5" s="36"/>
      <c r="AD5" s="36"/>
      <c r="AE5" s="36"/>
    </row>
    <row r="6">
      <c r="A6" s="31" t="s">
        <v>28</v>
      </c>
      <c r="B6" s="31" t="s">
        <v>75</v>
      </c>
      <c r="C6" s="31">
        <v>100.0</v>
      </c>
      <c r="D6" s="31" t="s">
        <v>69</v>
      </c>
      <c r="E6" s="32" t="s">
        <v>50</v>
      </c>
      <c r="F6" s="33" t="s">
        <v>76</v>
      </c>
      <c r="G6" s="33">
        <f>100*0.0005</f>
        <v>0.05</v>
      </c>
      <c r="H6" s="34">
        <f t="shared" si="2"/>
        <v>0.4545454545</v>
      </c>
      <c r="I6" s="35" t="s">
        <v>77</v>
      </c>
      <c r="J6" s="31" t="s">
        <v>50</v>
      </c>
      <c r="K6" s="36"/>
      <c r="L6" s="36"/>
      <c r="M6" s="36"/>
      <c r="N6" s="36"/>
      <c r="O6" s="36"/>
      <c r="P6" s="36"/>
      <c r="Q6" s="36"/>
      <c r="R6" s="36"/>
      <c r="S6" s="36"/>
      <c r="T6" s="36"/>
      <c r="U6" s="36"/>
      <c r="V6" s="36"/>
      <c r="W6" s="36"/>
      <c r="X6" s="36"/>
      <c r="Y6" s="36"/>
      <c r="Z6" s="36"/>
      <c r="AA6" s="36"/>
      <c r="AB6" s="36"/>
      <c r="AC6" s="36"/>
      <c r="AD6" s="36"/>
      <c r="AE6" s="36"/>
    </row>
    <row r="7">
      <c r="A7" s="31" t="s">
        <v>28</v>
      </c>
      <c r="B7" s="31" t="s">
        <v>78</v>
      </c>
      <c r="C7" s="31">
        <v>105.0</v>
      </c>
      <c r="D7" s="31" t="s">
        <v>79</v>
      </c>
      <c r="E7" s="32" t="s">
        <v>50</v>
      </c>
      <c r="F7" s="33" t="s">
        <v>71</v>
      </c>
      <c r="G7" s="33">
        <v>18.1</v>
      </c>
      <c r="H7" s="34">
        <f t="shared" si="2"/>
        <v>164.5454545</v>
      </c>
      <c r="I7" s="35" t="s">
        <v>80</v>
      </c>
      <c r="J7" s="31" t="s">
        <v>81</v>
      </c>
      <c r="K7" s="36"/>
      <c r="L7" s="36"/>
      <c r="M7" s="36"/>
      <c r="N7" s="36"/>
      <c r="O7" s="36"/>
      <c r="P7" s="36"/>
      <c r="Q7" s="36"/>
      <c r="R7" s="36"/>
      <c r="S7" s="36"/>
      <c r="T7" s="36"/>
      <c r="U7" s="36"/>
      <c r="V7" s="36"/>
      <c r="W7" s="36"/>
      <c r="X7" s="36"/>
      <c r="Y7" s="36"/>
      <c r="Z7" s="36"/>
      <c r="AA7" s="36"/>
      <c r="AB7" s="36"/>
      <c r="AC7" s="36"/>
      <c r="AD7" s="36"/>
      <c r="AE7" s="36"/>
    </row>
    <row r="8">
      <c r="A8" s="37" t="s">
        <v>29</v>
      </c>
      <c r="B8" s="37" t="s">
        <v>82</v>
      </c>
      <c r="C8" s="37">
        <f>4*(13.36)</f>
        <v>53.44</v>
      </c>
      <c r="D8" s="37" t="s">
        <v>83</v>
      </c>
      <c r="E8" s="38" t="s">
        <v>84</v>
      </c>
      <c r="F8" s="39" t="s">
        <v>71</v>
      </c>
      <c r="G8" s="39">
        <f t="shared" ref="G8:G9" si="3">C8*0.0715</f>
        <v>3.82096</v>
      </c>
      <c r="H8" s="40">
        <f t="shared" si="2"/>
        <v>34.736</v>
      </c>
      <c r="I8" s="38" t="s">
        <v>85</v>
      </c>
      <c r="J8" s="41" t="s">
        <v>86</v>
      </c>
      <c r="K8" s="42"/>
      <c r="L8" s="42"/>
      <c r="M8" s="42"/>
      <c r="N8" s="42"/>
      <c r="O8" s="42"/>
      <c r="P8" s="42"/>
      <c r="Q8" s="42"/>
      <c r="R8" s="42"/>
      <c r="S8" s="42"/>
      <c r="T8" s="42"/>
      <c r="U8" s="42"/>
      <c r="V8" s="42"/>
      <c r="W8" s="42"/>
      <c r="X8" s="42"/>
      <c r="Y8" s="42"/>
      <c r="Z8" s="42"/>
      <c r="AA8" s="42"/>
      <c r="AB8" s="42"/>
      <c r="AC8" s="42"/>
      <c r="AD8" s="42"/>
      <c r="AE8" s="42"/>
    </row>
    <row r="9">
      <c r="A9" s="37" t="s">
        <v>29</v>
      </c>
      <c r="B9" s="37" t="s">
        <v>87</v>
      </c>
      <c r="C9" s="37">
        <f>4*(50.11)</f>
        <v>200.44</v>
      </c>
      <c r="D9" s="37" t="s">
        <v>83</v>
      </c>
      <c r="E9" s="38" t="s">
        <v>50</v>
      </c>
      <c r="F9" s="39" t="s">
        <v>71</v>
      </c>
      <c r="G9" s="39">
        <f t="shared" si="3"/>
        <v>14.33146</v>
      </c>
      <c r="H9" s="40">
        <f t="shared" si="2"/>
        <v>130.286</v>
      </c>
      <c r="I9" s="38" t="s">
        <v>88</v>
      </c>
      <c r="J9" s="37" t="s">
        <v>50</v>
      </c>
      <c r="K9" s="42"/>
      <c r="L9" s="42"/>
      <c r="M9" s="42"/>
      <c r="N9" s="42"/>
      <c r="O9" s="42"/>
      <c r="P9" s="42"/>
      <c r="Q9" s="42"/>
      <c r="R9" s="42"/>
      <c r="S9" s="42"/>
      <c r="T9" s="42"/>
      <c r="U9" s="42"/>
      <c r="V9" s="42"/>
      <c r="W9" s="42"/>
      <c r="X9" s="42"/>
      <c r="Y9" s="42"/>
      <c r="Z9" s="42"/>
      <c r="AA9" s="42"/>
      <c r="AB9" s="42"/>
      <c r="AC9" s="42"/>
      <c r="AD9" s="42"/>
      <c r="AE9" s="42"/>
    </row>
    <row r="10">
      <c r="A10" s="37" t="s">
        <v>29</v>
      </c>
      <c r="B10" s="37" t="s">
        <v>89</v>
      </c>
      <c r="C10" s="37">
        <v>1.5</v>
      </c>
      <c r="D10" s="37" t="s">
        <v>83</v>
      </c>
      <c r="E10" s="38"/>
      <c r="F10" s="39"/>
      <c r="G10" s="39" t="s">
        <v>90</v>
      </c>
      <c r="H10" s="40"/>
      <c r="I10" s="38" t="s">
        <v>91</v>
      </c>
      <c r="J10" s="37" t="s">
        <v>50</v>
      </c>
      <c r="K10" s="42"/>
      <c r="L10" s="42"/>
      <c r="M10" s="42"/>
      <c r="N10" s="42"/>
      <c r="O10" s="42"/>
      <c r="P10" s="42"/>
      <c r="Q10" s="42"/>
      <c r="R10" s="42"/>
      <c r="S10" s="42"/>
      <c r="T10" s="42"/>
      <c r="U10" s="42"/>
      <c r="V10" s="42"/>
      <c r="W10" s="42"/>
      <c r="X10" s="42"/>
      <c r="Y10" s="42"/>
      <c r="Z10" s="42"/>
      <c r="AA10" s="42"/>
      <c r="AB10" s="42"/>
      <c r="AC10" s="42"/>
      <c r="AD10" s="42"/>
      <c r="AE10" s="42"/>
    </row>
    <row r="11">
      <c r="A11" s="37" t="s">
        <v>29</v>
      </c>
      <c r="B11" s="37" t="s">
        <v>92</v>
      </c>
      <c r="C11" s="37">
        <f>2*9.11</f>
        <v>18.22</v>
      </c>
      <c r="D11" s="37" t="s">
        <v>83</v>
      </c>
      <c r="E11" s="38" t="s">
        <v>50</v>
      </c>
      <c r="F11" s="39" t="s">
        <v>71</v>
      </c>
      <c r="G11" s="39">
        <f t="shared" ref="G11:G14" si="4">C11*0.0715</f>
        <v>1.30273</v>
      </c>
      <c r="H11" s="40">
        <f t="shared" ref="H11:H14" si="5">G11/0.11</f>
        <v>11.843</v>
      </c>
      <c r="I11" s="38" t="s">
        <v>93</v>
      </c>
      <c r="J11" s="37" t="s">
        <v>50</v>
      </c>
      <c r="K11" s="42"/>
      <c r="L11" s="42"/>
      <c r="M11" s="42"/>
      <c r="N11" s="42"/>
      <c r="O11" s="42"/>
      <c r="P11" s="42"/>
      <c r="Q11" s="42"/>
      <c r="R11" s="42"/>
      <c r="S11" s="42"/>
      <c r="T11" s="42"/>
      <c r="U11" s="42"/>
      <c r="V11" s="42"/>
      <c r="W11" s="42"/>
      <c r="X11" s="42"/>
      <c r="Y11" s="42"/>
      <c r="Z11" s="42"/>
      <c r="AA11" s="42"/>
      <c r="AB11" s="42"/>
      <c r="AC11" s="42"/>
      <c r="AD11" s="42"/>
      <c r="AE11" s="42"/>
    </row>
    <row r="12">
      <c r="A12" s="37" t="s">
        <v>29</v>
      </c>
      <c r="B12" s="37" t="s">
        <v>94</v>
      </c>
      <c r="C12" s="37">
        <f>2*48.86</f>
        <v>97.72</v>
      </c>
      <c r="D12" s="37" t="s">
        <v>83</v>
      </c>
      <c r="E12" s="38" t="s">
        <v>50</v>
      </c>
      <c r="F12" s="39" t="s">
        <v>71</v>
      </c>
      <c r="G12" s="39">
        <f t="shared" si="4"/>
        <v>6.98698</v>
      </c>
      <c r="H12" s="40">
        <f t="shared" si="5"/>
        <v>63.518</v>
      </c>
      <c r="I12" s="38" t="s">
        <v>95</v>
      </c>
      <c r="J12" s="37" t="s">
        <v>50</v>
      </c>
      <c r="K12" s="42"/>
      <c r="L12" s="42"/>
      <c r="M12" s="42"/>
      <c r="N12" s="42"/>
      <c r="O12" s="42"/>
      <c r="P12" s="42"/>
      <c r="Q12" s="42"/>
      <c r="R12" s="42"/>
      <c r="S12" s="42"/>
      <c r="T12" s="42"/>
      <c r="U12" s="42"/>
      <c r="V12" s="42"/>
      <c r="W12" s="42"/>
      <c r="X12" s="42"/>
      <c r="Y12" s="42"/>
      <c r="Z12" s="42"/>
      <c r="AA12" s="42"/>
      <c r="AB12" s="42"/>
      <c r="AC12" s="42"/>
      <c r="AD12" s="42"/>
      <c r="AE12" s="42"/>
    </row>
    <row r="13">
      <c r="A13" s="37" t="s">
        <v>29</v>
      </c>
      <c r="B13" s="37" t="s">
        <v>96</v>
      </c>
      <c r="C13" s="42">
        <f>15.67*2</f>
        <v>31.34</v>
      </c>
      <c r="D13" s="37" t="s">
        <v>83</v>
      </c>
      <c r="E13" s="38" t="s">
        <v>50</v>
      </c>
      <c r="F13" s="39" t="s">
        <v>71</v>
      </c>
      <c r="G13" s="39">
        <f t="shared" si="4"/>
        <v>2.24081</v>
      </c>
      <c r="H13" s="40">
        <f t="shared" si="5"/>
        <v>20.371</v>
      </c>
      <c r="I13" s="38" t="s">
        <v>97</v>
      </c>
      <c r="J13" s="37" t="s">
        <v>50</v>
      </c>
      <c r="K13" s="42"/>
      <c r="L13" s="42"/>
      <c r="M13" s="42"/>
      <c r="N13" s="42"/>
      <c r="O13" s="42"/>
      <c r="P13" s="42"/>
      <c r="Q13" s="42"/>
      <c r="R13" s="42"/>
      <c r="S13" s="42"/>
      <c r="T13" s="42"/>
      <c r="U13" s="42"/>
      <c r="V13" s="42"/>
      <c r="W13" s="42"/>
      <c r="X13" s="42"/>
      <c r="Y13" s="42"/>
      <c r="Z13" s="42"/>
      <c r="AA13" s="42"/>
      <c r="AB13" s="42"/>
      <c r="AC13" s="42"/>
      <c r="AD13" s="42"/>
      <c r="AE13" s="42"/>
    </row>
    <row r="14">
      <c r="A14" s="37" t="s">
        <v>29</v>
      </c>
      <c r="B14" s="37" t="s">
        <v>98</v>
      </c>
      <c r="C14" s="42">
        <f>23.1*2</f>
        <v>46.2</v>
      </c>
      <c r="D14" s="37" t="s">
        <v>83</v>
      </c>
      <c r="E14" s="38" t="s">
        <v>50</v>
      </c>
      <c r="F14" s="39" t="s">
        <v>71</v>
      </c>
      <c r="G14" s="39">
        <f t="shared" si="4"/>
        <v>3.3033</v>
      </c>
      <c r="H14" s="40">
        <f t="shared" si="5"/>
        <v>30.03</v>
      </c>
      <c r="I14" s="38" t="s">
        <v>99</v>
      </c>
      <c r="J14" s="37" t="s">
        <v>50</v>
      </c>
      <c r="K14" s="42"/>
      <c r="L14" s="42"/>
      <c r="M14" s="42"/>
      <c r="N14" s="42"/>
      <c r="O14" s="42"/>
      <c r="P14" s="42"/>
      <c r="Q14" s="42"/>
      <c r="R14" s="42"/>
      <c r="S14" s="42"/>
      <c r="T14" s="42"/>
      <c r="U14" s="42"/>
      <c r="V14" s="42"/>
      <c r="W14" s="42"/>
      <c r="X14" s="42"/>
      <c r="Y14" s="42"/>
      <c r="Z14" s="42"/>
      <c r="AA14" s="42"/>
      <c r="AB14" s="42"/>
      <c r="AC14" s="42"/>
      <c r="AD14" s="42"/>
      <c r="AE14" s="42"/>
    </row>
    <row r="15">
      <c r="A15" s="37" t="s">
        <v>29</v>
      </c>
      <c r="B15" s="37" t="s">
        <v>100</v>
      </c>
      <c r="C15" s="37"/>
      <c r="D15" s="37"/>
      <c r="E15" s="38"/>
      <c r="F15" s="39"/>
      <c r="G15" s="39" t="s">
        <v>90</v>
      </c>
      <c r="H15" s="40"/>
      <c r="I15" s="38" t="s">
        <v>101</v>
      </c>
      <c r="J15" s="42"/>
      <c r="K15" s="42"/>
      <c r="L15" s="42"/>
      <c r="M15" s="42"/>
      <c r="N15" s="42"/>
      <c r="O15" s="42"/>
      <c r="P15" s="42"/>
      <c r="Q15" s="42"/>
      <c r="R15" s="42"/>
      <c r="S15" s="42"/>
      <c r="T15" s="42"/>
      <c r="U15" s="42"/>
      <c r="V15" s="42"/>
      <c r="W15" s="42"/>
      <c r="X15" s="42"/>
      <c r="Y15" s="42"/>
      <c r="Z15" s="42"/>
      <c r="AA15" s="42"/>
      <c r="AB15" s="42"/>
      <c r="AC15" s="42"/>
      <c r="AD15" s="42"/>
      <c r="AE15" s="42"/>
    </row>
    <row r="16">
      <c r="A16" s="43" t="s">
        <v>30</v>
      </c>
      <c r="B16" s="43" t="s">
        <v>102</v>
      </c>
      <c r="C16" s="43">
        <v>24.0</v>
      </c>
      <c r="D16" s="43" t="s">
        <v>103</v>
      </c>
      <c r="E16" s="44" t="s">
        <v>104</v>
      </c>
      <c r="F16" s="45" t="s">
        <v>105</v>
      </c>
      <c r="G16" s="46">
        <f>(0.1204*C16)+3.2</f>
        <v>6.0896</v>
      </c>
      <c r="H16" s="47">
        <f t="shared" ref="H16:H21" si="6">G16/0.11</f>
        <v>55.36</v>
      </c>
      <c r="I16" s="44" t="s">
        <v>106</v>
      </c>
      <c r="J16" s="43" t="s">
        <v>21</v>
      </c>
      <c r="K16" s="48"/>
      <c r="L16" s="48"/>
      <c r="M16" s="48"/>
      <c r="N16" s="48"/>
      <c r="O16" s="48"/>
      <c r="P16" s="48"/>
      <c r="Q16" s="48"/>
      <c r="R16" s="48"/>
      <c r="S16" s="48"/>
      <c r="T16" s="48"/>
      <c r="U16" s="48"/>
      <c r="V16" s="48"/>
      <c r="W16" s="48"/>
      <c r="X16" s="48"/>
      <c r="Y16" s="48"/>
      <c r="Z16" s="48"/>
      <c r="AA16" s="48"/>
      <c r="AB16" s="48"/>
      <c r="AC16" s="48"/>
      <c r="AD16" s="48"/>
      <c r="AE16" s="48"/>
    </row>
    <row r="17">
      <c r="A17" s="43" t="s">
        <v>30</v>
      </c>
      <c r="B17" s="43" t="s">
        <v>107</v>
      </c>
      <c r="C17" s="43">
        <v>256.0</v>
      </c>
      <c r="D17" s="43" t="s">
        <v>103</v>
      </c>
      <c r="E17" s="44" t="s">
        <v>108</v>
      </c>
      <c r="F17" s="45" t="s">
        <v>76</v>
      </c>
      <c r="G17" s="46">
        <f>(C17*0.032)+3.2</f>
        <v>11.392</v>
      </c>
      <c r="H17" s="47">
        <f t="shared" si="6"/>
        <v>103.5636364</v>
      </c>
      <c r="I17" s="44" t="s">
        <v>109</v>
      </c>
      <c r="J17" s="43" t="s">
        <v>50</v>
      </c>
      <c r="K17" s="48"/>
      <c r="L17" s="48"/>
      <c r="M17" s="48"/>
      <c r="N17" s="48"/>
      <c r="O17" s="48"/>
      <c r="P17" s="48"/>
      <c r="Q17" s="48"/>
      <c r="R17" s="48"/>
      <c r="S17" s="48"/>
      <c r="T17" s="48"/>
      <c r="U17" s="48"/>
      <c r="V17" s="48"/>
      <c r="W17" s="48"/>
      <c r="X17" s="48"/>
      <c r="Y17" s="48"/>
      <c r="Z17" s="48"/>
      <c r="AA17" s="48"/>
      <c r="AB17" s="48"/>
      <c r="AC17" s="48"/>
      <c r="AD17" s="48"/>
      <c r="AE17" s="48"/>
    </row>
    <row r="18">
      <c r="A18" s="43" t="s">
        <v>30</v>
      </c>
      <c r="B18" s="43" t="s">
        <v>110</v>
      </c>
      <c r="C18" s="43">
        <v>2.0</v>
      </c>
      <c r="D18" s="43" t="s">
        <v>103</v>
      </c>
      <c r="E18" s="44" t="s">
        <v>111</v>
      </c>
      <c r="F18" s="45" t="s">
        <v>105</v>
      </c>
      <c r="G18" s="45">
        <f>0.008*12</f>
        <v>0.096</v>
      </c>
      <c r="H18" s="47">
        <f t="shared" si="6"/>
        <v>0.8727272727</v>
      </c>
      <c r="I18" s="44" t="s">
        <v>112</v>
      </c>
      <c r="J18" s="43" t="s">
        <v>50</v>
      </c>
      <c r="K18" s="48"/>
      <c r="L18" s="48"/>
      <c r="M18" s="48"/>
      <c r="N18" s="48"/>
      <c r="O18" s="48"/>
      <c r="P18" s="48"/>
      <c r="Q18" s="48"/>
      <c r="R18" s="48"/>
      <c r="S18" s="48"/>
      <c r="T18" s="48"/>
      <c r="U18" s="48"/>
      <c r="V18" s="48"/>
      <c r="W18" s="48"/>
      <c r="X18" s="48"/>
      <c r="Y18" s="48"/>
      <c r="Z18" s="48"/>
      <c r="AA18" s="48"/>
      <c r="AB18" s="48"/>
      <c r="AC18" s="48"/>
      <c r="AD18" s="48"/>
      <c r="AE18" s="48"/>
    </row>
    <row r="19">
      <c r="A19" s="43" t="s">
        <v>30</v>
      </c>
      <c r="B19" s="43" t="s">
        <v>113</v>
      </c>
      <c r="C19" s="43">
        <v>3.0</v>
      </c>
      <c r="D19" s="43" t="s">
        <v>114</v>
      </c>
      <c r="E19" s="44" t="s">
        <v>115</v>
      </c>
      <c r="F19" s="45" t="s">
        <v>105</v>
      </c>
      <c r="G19" s="45">
        <f>0.17*C19</f>
        <v>0.51</v>
      </c>
      <c r="H19" s="47">
        <f t="shared" si="6"/>
        <v>4.636363636</v>
      </c>
      <c r="I19" s="44" t="s">
        <v>116</v>
      </c>
      <c r="J19" s="43" t="s">
        <v>50</v>
      </c>
      <c r="K19" s="48"/>
      <c r="L19" s="48"/>
      <c r="M19" s="48"/>
      <c r="N19" s="48"/>
      <c r="O19" s="48"/>
      <c r="P19" s="48"/>
      <c r="Q19" s="48"/>
      <c r="R19" s="48"/>
      <c r="S19" s="48"/>
      <c r="T19" s="48"/>
      <c r="U19" s="48"/>
      <c r="V19" s="48"/>
      <c r="W19" s="48"/>
      <c r="X19" s="48"/>
      <c r="Y19" s="48"/>
      <c r="Z19" s="48"/>
      <c r="AA19" s="48"/>
      <c r="AB19" s="48"/>
      <c r="AC19" s="48"/>
      <c r="AD19" s="48"/>
      <c r="AE19" s="48"/>
    </row>
    <row r="20">
      <c r="A20" s="49" t="s">
        <v>31</v>
      </c>
      <c r="B20" s="49" t="s">
        <v>117</v>
      </c>
      <c r="C20" s="49">
        <v>8.5</v>
      </c>
      <c r="D20" s="49" t="s">
        <v>118</v>
      </c>
      <c r="E20" s="50" t="s">
        <v>119</v>
      </c>
      <c r="F20" s="51" t="s">
        <v>105</v>
      </c>
      <c r="G20" s="51">
        <f>C20*1.5</f>
        <v>12.75</v>
      </c>
      <c r="H20" s="52">
        <f t="shared" si="6"/>
        <v>115.9090909</v>
      </c>
      <c r="I20" s="50" t="s">
        <v>120</v>
      </c>
      <c r="J20" s="49" t="s">
        <v>50</v>
      </c>
      <c r="K20" s="53"/>
      <c r="L20" s="53"/>
      <c r="M20" s="53"/>
      <c r="N20" s="53"/>
      <c r="O20" s="53"/>
      <c r="P20" s="53"/>
      <c r="Q20" s="53"/>
      <c r="R20" s="53"/>
      <c r="S20" s="53"/>
      <c r="T20" s="53"/>
      <c r="U20" s="53"/>
      <c r="V20" s="53"/>
      <c r="W20" s="53"/>
      <c r="X20" s="53"/>
      <c r="Y20" s="53"/>
      <c r="Z20" s="53"/>
      <c r="AA20" s="53"/>
      <c r="AB20" s="53"/>
      <c r="AC20" s="53"/>
      <c r="AD20" s="53"/>
      <c r="AE20" s="53"/>
    </row>
    <row r="21">
      <c r="A21" s="49" t="s">
        <v>31</v>
      </c>
      <c r="B21" s="49" t="s">
        <v>121</v>
      </c>
      <c r="C21" s="49">
        <v>200.0</v>
      </c>
      <c r="D21" s="49" t="s">
        <v>122</v>
      </c>
      <c r="E21" s="54" t="s">
        <v>123</v>
      </c>
      <c r="F21" s="51" t="s">
        <v>71</v>
      </c>
      <c r="G21" s="51">
        <f>C21*(3.2/5000)</f>
        <v>0.128</v>
      </c>
      <c r="H21" s="52">
        <f t="shared" si="6"/>
        <v>1.163636364</v>
      </c>
      <c r="I21" s="50" t="s">
        <v>124</v>
      </c>
      <c r="J21" s="55" t="s">
        <v>125</v>
      </c>
      <c r="K21" s="53"/>
      <c r="L21" s="53"/>
      <c r="M21" s="53"/>
      <c r="N21" s="53"/>
      <c r="O21" s="53"/>
      <c r="P21" s="53"/>
      <c r="Q21" s="53"/>
      <c r="R21" s="53"/>
      <c r="S21" s="53"/>
      <c r="T21" s="53"/>
      <c r="U21" s="53"/>
      <c r="V21" s="53"/>
      <c r="W21" s="53"/>
      <c r="X21" s="53"/>
      <c r="Y21" s="53"/>
      <c r="Z21" s="53"/>
      <c r="AA21" s="53"/>
      <c r="AB21" s="53"/>
      <c r="AC21" s="53"/>
      <c r="AD21" s="53"/>
      <c r="AE21" s="53"/>
    </row>
    <row r="22">
      <c r="A22" s="49" t="s">
        <v>31</v>
      </c>
      <c r="B22" s="49" t="s">
        <v>126</v>
      </c>
      <c r="C22" s="49">
        <v>2.0</v>
      </c>
      <c r="D22" s="49" t="s">
        <v>127</v>
      </c>
      <c r="E22" s="50" t="s">
        <v>128</v>
      </c>
      <c r="F22" s="49"/>
      <c r="G22" s="51" t="s">
        <v>90</v>
      </c>
      <c r="H22" s="52"/>
      <c r="I22" s="49" t="s">
        <v>129</v>
      </c>
      <c r="J22" s="49" t="s">
        <v>130</v>
      </c>
      <c r="K22" s="53"/>
      <c r="L22" s="53"/>
      <c r="M22" s="53"/>
      <c r="N22" s="53"/>
      <c r="O22" s="53"/>
      <c r="P22" s="53"/>
      <c r="Q22" s="53"/>
      <c r="R22" s="53"/>
      <c r="S22" s="53"/>
      <c r="T22" s="53"/>
      <c r="U22" s="53"/>
      <c r="V22" s="53"/>
      <c r="W22" s="53"/>
      <c r="X22" s="53"/>
      <c r="Y22" s="53"/>
      <c r="Z22" s="53"/>
      <c r="AA22" s="53"/>
      <c r="AB22" s="53"/>
      <c r="AC22" s="53"/>
      <c r="AD22" s="53"/>
      <c r="AE22" s="53"/>
    </row>
    <row r="23">
      <c r="A23" s="49" t="s">
        <v>31</v>
      </c>
      <c r="B23" s="49" t="s">
        <v>131</v>
      </c>
      <c r="C23" s="49">
        <v>2.0</v>
      </c>
      <c r="D23" s="49" t="s">
        <v>127</v>
      </c>
      <c r="E23" s="50" t="s">
        <v>132</v>
      </c>
      <c r="F23" s="51" t="s">
        <v>76</v>
      </c>
      <c r="G23" s="51">
        <f>((300*C23)/1000)*0.20707</f>
        <v>0.124242</v>
      </c>
      <c r="H23" s="52">
        <f t="shared" ref="H23:H25" si="7">G23/0.11</f>
        <v>1.129472727</v>
      </c>
      <c r="I23" s="50" t="s">
        <v>133</v>
      </c>
      <c r="J23" s="49" t="s">
        <v>134</v>
      </c>
      <c r="K23" s="53"/>
      <c r="L23" s="53"/>
      <c r="M23" s="53"/>
      <c r="N23" s="53"/>
      <c r="O23" s="53"/>
      <c r="P23" s="53"/>
      <c r="Q23" s="53"/>
      <c r="R23" s="53"/>
      <c r="S23" s="53"/>
      <c r="T23" s="53"/>
      <c r="U23" s="53"/>
      <c r="V23" s="53"/>
      <c r="W23" s="53"/>
      <c r="X23" s="53"/>
      <c r="Y23" s="53"/>
      <c r="Z23" s="53"/>
      <c r="AA23" s="53"/>
      <c r="AB23" s="53"/>
      <c r="AC23" s="53"/>
      <c r="AD23" s="53"/>
      <c r="AE23" s="53"/>
    </row>
    <row r="24">
      <c r="A24" s="49" t="s">
        <v>31</v>
      </c>
      <c r="B24" s="49" t="s">
        <v>135</v>
      </c>
      <c r="C24" s="49">
        <v>70.0</v>
      </c>
      <c r="D24" s="49" t="s">
        <v>136</v>
      </c>
      <c r="E24" s="50" t="s">
        <v>137</v>
      </c>
      <c r="F24" s="51" t="s">
        <v>71</v>
      </c>
      <c r="G24" s="51">
        <f>70*0.12</f>
        <v>8.4</v>
      </c>
      <c r="H24" s="52">
        <f t="shared" si="7"/>
        <v>76.36363636</v>
      </c>
      <c r="I24" s="50" t="s">
        <v>138</v>
      </c>
      <c r="J24" s="49" t="s">
        <v>21</v>
      </c>
      <c r="K24" s="53"/>
      <c r="L24" s="53"/>
      <c r="M24" s="53"/>
      <c r="N24" s="53"/>
      <c r="O24" s="53"/>
      <c r="P24" s="53"/>
      <c r="Q24" s="53"/>
      <c r="R24" s="53"/>
      <c r="S24" s="53"/>
      <c r="T24" s="53"/>
      <c r="U24" s="53"/>
      <c r="V24" s="53"/>
      <c r="W24" s="53"/>
      <c r="X24" s="53"/>
      <c r="Y24" s="53"/>
      <c r="Z24" s="53"/>
      <c r="AA24" s="53"/>
      <c r="AB24" s="53"/>
      <c r="AC24" s="53"/>
      <c r="AD24" s="53"/>
      <c r="AE24" s="53"/>
    </row>
    <row r="25">
      <c r="A25" s="56" t="s">
        <v>32</v>
      </c>
      <c r="B25" s="56" t="s">
        <v>139</v>
      </c>
      <c r="C25" s="56">
        <v>32000.0</v>
      </c>
      <c r="D25" s="56" t="s">
        <v>140</v>
      </c>
      <c r="E25" s="57" t="s">
        <v>141</v>
      </c>
      <c r="F25" s="58" t="s">
        <v>76</v>
      </c>
      <c r="G25" s="58">
        <f>(C25*(1.05/12))/1000</f>
        <v>2.8</v>
      </c>
      <c r="H25" s="59">
        <f t="shared" si="7"/>
        <v>25.45454545</v>
      </c>
      <c r="I25" s="57" t="s">
        <v>142</v>
      </c>
      <c r="J25" s="60" t="s">
        <v>143</v>
      </c>
      <c r="K25" s="61"/>
      <c r="L25" s="61"/>
      <c r="M25" s="61"/>
      <c r="N25" s="61"/>
      <c r="O25" s="61"/>
      <c r="P25" s="61"/>
      <c r="Q25" s="61"/>
      <c r="R25" s="61"/>
      <c r="S25" s="61"/>
      <c r="T25" s="61"/>
      <c r="U25" s="61"/>
      <c r="V25" s="61"/>
      <c r="W25" s="61"/>
      <c r="X25" s="61"/>
      <c r="Y25" s="61"/>
      <c r="Z25" s="61"/>
      <c r="AA25" s="61"/>
      <c r="AB25" s="61"/>
      <c r="AC25" s="61"/>
      <c r="AD25" s="61"/>
      <c r="AE25" s="61"/>
    </row>
    <row r="26">
      <c r="A26" s="56" t="s">
        <v>32</v>
      </c>
      <c r="B26" s="56" t="s">
        <v>144</v>
      </c>
      <c r="C26" s="56">
        <v>50.0</v>
      </c>
      <c r="D26" s="56" t="s">
        <v>140</v>
      </c>
      <c r="E26" s="57" t="s">
        <v>145</v>
      </c>
      <c r="F26" s="58"/>
      <c r="G26" s="58" t="s">
        <v>90</v>
      </c>
      <c r="H26" s="59"/>
      <c r="I26" s="57" t="s">
        <v>146</v>
      </c>
      <c r="J26" s="56" t="s">
        <v>50</v>
      </c>
      <c r="K26" s="61"/>
      <c r="L26" s="61"/>
      <c r="M26" s="61"/>
      <c r="N26" s="61"/>
      <c r="O26" s="61"/>
      <c r="P26" s="61"/>
      <c r="Q26" s="61"/>
      <c r="R26" s="61"/>
      <c r="S26" s="61"/>
      <c r="T26" s="61"/>
      <c r="U26" s="61"/>
      <c r="V26" s="61"/>
      <c r="W26" s="61"/>
      <c r="X26" s="61"/>
      <c r="Y26" s="61"/>
      <c r="Z26" s="61"/>
      <c r="AA26" s="61"/>
      <c r="AB26" s="61"/>
      <c r="AC26" s="61"/>
      <c r="AD26" s="61"/>
      <c r="AE26" s="61"/>
    </row>
    <row r="27">
      <c r="A27" s="56" t="s">
        <v>32</v>
      </c>
      <c r="B27" s="56" t="s">
        <v>147</v>
      </c>
      <c r="C27" s="56"/>
      <c r="D27" s="56"/>
      <c r="E27" s="62"/>
      <c r="F27" s="58"/>
      <c r="G27" s="58" t="s">
        <v>148</v>
      </c>
      <c r="H27" s="59"/>
      <c r="I27" s="57"/>
      <c r="J27" s="61"/>
      <c r="K27" s="61"/>
      <c r="L27" s="61"/>
      <c r="M27" s="61"/>
      <c r="N27" s="61"/>
      <c r="O27" s="61"/>
      <c r="P27" s="61"/>
      <c r="Q27" s="61"/>
      <c r="R27" s="61"/>
      <c r="S27" s="61"/>
      <c r="T27" s="61"/>
      <c r="U27" s="61"/>
      <c r="V27" s="61"/>
      <c r="W27" s="61"/>
      <c r="X27" s="61"/>
      <c r="Y27" s="61"/>
      <c r="Z27" s="61"/>
      <c r="AA27" s="61"/>
      <c r="AB27" s="61"/>
      <c r="AC27" s="61"/>
      <c r="AD27" s="61"/>
      <c r="AE27" s="61"/>
    </row>
    <row r="28">
      <c r="A28" s="63" t="s">
        <v>33</v>
      </c>
      <c r="B28" s="63" t="s">
        <v>149</v>
      </c>
      <c r="C28" s="63">
        <v>0.35</v>
      </c>
      <c r="D28" s="63" t="s">
        <v>150</v>
      </c>
      <c r="E28" s="64" t="s">
        <v>151</v>
      </c>
      <c r="F28" s="63" t="s">
        <v>105</v>
      </c>
      <c r="G28" s="65">
        <f t="shared" ref="G28:G29" si="8">2*C28</f>
        <v>0.7</v>
      </c>
      <c r="H28" s="66">
        <f t="shared" ref="H28:H30" si="9">G28/0.11</f>
        <v>6.363636364</v>
      </c>
      <c r="I28" s="64" t="s">
        <v>152</v>
      </c>
      <c r="J28" s="63" t="s">
        <v>21</v>
      </c>
      <c r="K28" s="67"/>
      <c r="L28" s="67"/>
      <c r="M28" s="67"/>
      <c r="N28" s="67"/>
      <c r="O28" s="67"/>
      <c r="P28" s="67"/>
      <c r="Q28" s="67"/>
      <c r="R28" s="67"/>
      <c r="S28" s="67"/>
      <c r="T28" s="67"/>
      <c r="U28" s="67"/>
      <c r="V28" s="67"/>
      <c r="W28" s="67"/>
      <c r="X28" s="67"/>
      <c r="Y28" s="67"/>
      <c r="Z28" s="67"/>
      <c r="AA28" s="67"/>
      <c r="AB28" s="67"/>
      <c r="AC28" s="67"/>
      <c r="AD28" s="67"/>
      <c r="AE28" s="67"/>
    </row>
    <row r="29">
      <c r="A29" s="63" t="s">
        <v>33</v>
      </c>
      <c r="B29" s="63" t="s">
        <v>153</v>
      </c>
      <c r="C29" s="63">
        <v>0.45</v>
      </c>
      <c r="D29" s="63" t="s">
        <v>150</v>
      </c>
      <c r="E29" s="64" t="s">
        <v>50</v>
      </c>
      <c r="F29" s="63" t="s">
        <v>105</v>
      </c>
      <c r="G29" s="65">
        <f t="shared" si="8"/>
        <v>0.9</v>
      </c>
      <c r="H29" s="66">
        <f t="shared" si="9"/>
        <v>8.181818182</v>
      </c>
      <c r="I29" s="64" t="s">
        <v>154</v>
      </c>
      <c r="J29" s="63"/>
      <c r="K29" s="67"/>
      <c r="L29" s="67"/>
      <c r="M29" s="67"/>
      <c r="N29" s="67"/>
      <c r="O29" s="67"/>
      <c r="P29" s="67"/>
      <c r="Q29" s="67"/>
      <c r="R29" s="67"/>
      <c r="S29" s="67"/>
      <c r="T29" s="67"/>
      <c r="U29" s="67"/>
      <c r="V29" s="67"/>
      <c r="W29" s="67"/>
      <c r="X29" s="67"/>
      <c r="Y29" s="67"/>
      <c r="Z29" s="67"/>
      <c r="AA29" s="67"/>
      <c r="AB29" s="67"/>
      <c r="AC29" s="67"/>
      <c r="AD29" s="67"/>
      <c r="AE29" s="67"/>
    </row>
    <row r="30">
      <c r="A30" s="63" t="s">
        <v>33</v>
      </c>
      <c r="B30" s="63" t="s">
        <v>155</v>
      </c>
      <c r="C30" s="63">
        <v>500.0</v>
      </c>
      <c r="D30" s="63" t="s">
        <v>156</v>
      </c>
      <c r="E30" s="64" t="s">
        <v>157</v>
      </c>
      <c r="F30" s="63" t="s">
        <v>105</v>
      </c>
      <c r="G30" s="65">
        <v>0.87</v>
      </c>
      <c r="H30" s="66">
        <f t="shared" si="9"/>
        <v>7.909090909</v>
      </c>
      <c r="I30" s="64" t="s">
        <v>158</v>
      </c>
      <c r="J30" s="68" t="s">
        <v>159</v>
      </c>
      <c r="K30" s="67"/>
      <c r="L30" s="67"/>
      <c r="M30" s="67"/>
      <c r="N30" s="67"/>
      <c r="O30" s="67"/>
      <c r="P30" s="67"/>
      <c r="Q30" s="67"/>
      <c r="R30" s="67"/>
      <c r="S30" s="67"/>
      <c r="T30" s="67"/>
      <c r="U30" s="67"/>
      <c r="V30" s="67"/>
      <c r="W30" s="67"/>
      <c r="X30" s="67"/>
      <c r="Y30" s="67"/>
      <c r="Z30" s="67"/>
      <c r="AA30" s="67"/>
      <c r="AB30" s="67"/>
      <c r="AC30" s="67"/>
      <c r="AD30" s="67"/>
      <c r="AE30" s="67"/>
    </row>
    <row r="31">
      <c r="A31" s="63" t="s">
        <v>33</v>
      </c>
      <c r="B31" s="63" t="s">
        <v>160</v>
      </c>
      <c r="C31" s="63">
        <f>sum(C3:C6)</f>
        <v>1600</v>
      </c>
      <c r="D31" s="63" t="s">
        <v>69</v>
      </c>
      <c r="E31" s="64" t="s">
        <v>161</v>
      </c>
      <c r="F31" s="67"/>
      <c r="G31" s="63" t="s">
        <v>90</v>
      </c>
      <c r="H31" s="66"/>
      <c r="I31" s="64" t="s">
        <v>162</v>
      </c>
      <c r="J31" s="63" t="s">
        <v>21</v>
      </c>
      <c r="K31" s="67"/>
      <c r="L31" s="67"/>
      <c r="M31" s="67"/>
      <c r="N31" s="67"/>
      <c r="O31" s="67"/>
      <c r="P31" s="67"/>
      <c r="Q31" s="67"/>
      <c r="R31" s="67"/>
      <c r="S31" s="67"/>
      <c r="T31" s="67"/>
      <c r="U31" s="67"/>
      <c r="V31" s="67"/>
      <c r="W31" s="67"/>
      <c r="X31" s="67"/>
      <c r="Y31" s="67"/>
      <c r="Z31" s="67"/>
      <c r="AA31" s="67"/>
      <c r="AB31" s="67"/>
      <c r="AC31" s="67"/>
      <c r="AD31" s="67"/>
      <c r="AE31" s="67"/>
    </row>
    <row r="32">
      <c r="A32" s="69" t="s">
        <v>34</v>
      </c>
      <c r="B32" s="69" t="s">
        <v>163</v>
      </c>
      <c r="C32" s="70"/>
      <c r="D32" s="70"/>
      <c r="E32" s="71"/>
      <c r="F32" s="72"/>
      <c r="G32" s="72" t="s">
        <v>90</v>
      </c>
      <c r="H32" s="73"/>
      <c r="I32" s="74" t="s">
        <v>164</v>
      </c>
      <c r="J32" s="70"/>
      <c r="K32" s="70"/>
      <c r="L32" s="70"/>
      <c r="M32" s="70"/>
      <c r="N32" s="70"/>
      <c r="O32" s="70"/>
      <c r="P32" s="70"/>
      <c r="Q32" s="70"/>
      <c r="R32" s="70"/>
      <c r="S32" s="70"/>
      <c r="T32" s="70"/>
      <c r="U32" s="70"/>
      <c r="V32" s="70"/>
      <c r="W32" s="70"/>
      <c r="X32" s="70"/>
      <c r="Y32" s="70"/>
      <c r="Z32" s="70"/>
      <c r="AA32" s="70"/>
      <c r="AB32" s="70"/>
      <c r="AC32" s="70"/>
      <c r="AD32" s="70"/>
      <c r="AE32" s="70"/>
    </row>
    <row r="33">
      <c r="A33" s="69" t="s">
        <v>34</v>
      </c>
      <c r="B33" s="69" t="s">
        <v>165</v>
      </c>
      <c r="C33" s="69">
        <v>75.0</v>
      </c>
      <c r="D33" s="69" t="s">
        <v>166</v>
      </c>
      <c r="E33" s="74" t="s">
        <v>167</v>
      </c>
      <c r="F33" s="72" t="s">
        <v>71</v>
      </c>
      <c r="G33" s="75">
        <f>0.4*C33</f>
        <v>30</v>
      </c>
      <c r="H33" s="73">
        <f t="shared" ref="H33:H34" si="10">G33/0.11</f>
        <v>272.7272727</v>
      </c>
      <c r="I33" s="74" t="s">
        <v>168</v>
      </c>
      <c r="J33" s="69" t="s">
        <v>50</v>
      </c>
      <c r="K33" s="70"/>
      <c r="L33" s="70"/>
      <c r="M33" s="70"/>
      <c r="N33" s="70"/>
      <c r="O33" s="70"/>
      <c r="P33" s="70"/>
      <c r="Q33" s="70"/>
      <c r="R33" s="70"/>
      <c r="S33" s="70"/>
      <c r="T33" s="70"/>
      <c r="U33" s="70"/>
      <c r="V33" s="70"/>
      <c r="W33" s="70"/>
      <c r="X33" s="70"/>
      <c r="Y33" s="70"/>
      <c r="Z33" s="70"/>
      <c r="AA33" s="70"/>
      <c r="AB33" s="70"/>
      <c r="AC33" s="70"/>
      <c r="AD33" s="70"/>
      <c r="AE33" s="70"/>
    </row>
    <row r="34">
      <c r="A34" s="69" t="s">
        <v>34</v>
      </c>
      <c r="B34" s="69" t="s">
        <v>169</v>
      </c>
      <c r="C34" s="70">
        <f>7.35*3</f>
        <v>22.05</v>
      </c>
      <c r="D34" s="69" t="s">
        <v>166</v>
      </c>
      <c r="E34" s="74" t="s">
        <v>50</v>
      </c>
      <c r="F34" s="72" t="s">
        <v>71</v>
      </c>
      <c r="G34" s="72">
        <f>0.4*(C34)</f>
        <v>8.82</v>
      </c>
      <c r="H34" s="73">
        <f t="shared" si="10"/>
        <v>80.18181818</v>
      </c>
      <c r="I34" s="74" t="s">
        <v>170</v>
      </c>
      <c r="J34" s="69" t="s">
        <v>50</v>
      </c>
      <c r="K34" s="70"/>
      <c r="L34" s="70"/>
      <c r="M34" s="70"/>
      <c r="N34" s="70"/>
      <c r="O34" s="70"/>
      <c r="P34" s="70"/>
      <c r="Q34" s="70"/>
      <c r="R34" s="70"/>
      <c r="S34" s="70"/>
      <c r="T34" s="70"/>
      <c r="U34" s="70"/>
      <c r="V34" s="70"/>
      <c r="W34" s="70"/>
      <c r="X34" s="70"/>
      <c r="Y34" s="70"/>
      <c r="Z34" s="70"/>
      <c r="AA34" s="70"/>
      <c r="AB34" s="70"/>
      <c r="AC34" s="70"/>
      <c r="AD34" s="70"/>
      <c r="AE34" s="70"/>
    </row>
    <row r="35">
      <c r="A35" s="76" t="s">
        <v>35</v>
      </c>
      <c r="B35" s="76" t="s">
        <v>171</v>
      </c>
      <c r="C35" s="77"/>
      <c r="D35" s="76"/>
      <c r="E35" s="78"/>
      <c r="F35" s="79"/>
      <c r="G35" s="79" t="s">
        <v>148</v>
      </c>
      <c r="H35" s="80"/>
      <c r="I35" s="78" t="s">
        <v>172</v>
      </c>
      <c r="J35" s="77"/>
      <c r="K35" s="77"/>
      <c r="L35" s="77"/>
      <c r="M35" s="77"/>
      <c r="N35" s="77"/>
      <c r="O35" s="77"/>
      <c r="P35" s="77"/>
      <c r="Q35" s="77"/>
      <c r="R35" s="77"/>
      <c r="S35" s="77"/>
      <c r="T35" s="77"/>
      <c r="U35" s="77"/>
      <c r="V35" s="77"/>
      <c r="W35" s="77"/>
      <c r="X35" s="77"/>
      <c r="Y35" s="77"/>
      <c r="Z35" s="77"/>
      <c r="AA35" s="77"/>
      <c r="AB35" s="77"/>
      <c r="AC35" s="77"/>
      <c r="AD35" s="77"/>
      <c r="AE35" s="77"/>
    </row>
    <row r="36">
      <c r="A36" s="76" t="s">
        <v>35</v>
      </c>
      <c r="B36" s="76" t="s">
        <v>173</v>
      </c>
      <c r="C36" s="77"/>
      <c r="D36" s="76"/>
      <c r="E36" s="78"/>
      <c r="F36" s="79"/>
      <c r="G36" s="79" t="s">
        <v>148</v>
      </c>
      <c r="H36" s="80"/>
      <c r="I36" s="78" t="s">
        <v>174</v>
      </c>
      <c r="J36" s="77"/>
      <c r="K36" s="77"/>
      <c r="L36" s="77"/>
      <c r="M36" s="77"/>
      <c r="N36" s="77"/>
      <c r="O36" s="77"/>
      <c r="P36" s="77"/>
      <c r="Q36" s="77"/>
      <c r="R36" s="77"/>
      <c r="S36" s="77"/>
      <c r="T36" s="77"/>
      <c r="U36" s="77"/>
      <c r="V36" s="77"/>
      <c r="W36" s="77"/>
      <c r="X36" s="77"/>
      <c r="Y36" s="77"/>
      <c r="Z36" s="77"/>
      <c r="AA36" s="77"/>
      <c r="AB36" s="77"/>
      <c r="AC36" s="77"/>
      <c r="AD36" s="77"/>
      <c r="AE36" s="77"/>
    </row>
    <row r="37">
      <c r="A37" s="76" t="s">
        <v>35</v>
      </c>
      <c r="B37" s="76" t="s">
        <v>175</v>
      </c>
      <c r="C37" s="76">
        <v>526.0</v>
      </c>
      <c r="D37" s="76" t="s">
        <v>176</v>
      </c>
      <c r="E37" s="78" t="s">
        <v>177</v>
      </c>
      <c r="F37" s="79" t="s">
        <v>71</v>
      </c>
      <c r="G37" s="79">
        <f>(C37*3.038)/1000</f>
        <v>1.597988</v>
      </c>
      <c r="H37" s="80">
        <f t="shared" ref="H37:H40" si="11">G37/0.11</f>
        <v>14.52716364</v>
      </c>
      <c r="I37" s="78" t="s">
        <v>178</v>
      </c>
      <c r="J37" s="76" t="s">
        <v>179</v>
      </c>
      <c r="K37" s="77"/>
      <c r="L37" s="77"/>
      <c r="M37" s="77"/>
      <c r="N37" s="77"/>
      <c r="O37" s="77"/>
      <c r="P37" s="77"/>
      <c r="Q37" s="77"/>
      <c r="R37" s="77"/>
      <c r="S37" s="77"/>
      <c r="T37" s="77"/>
      <c r="U37" s="77"/>
      <c r="V37" s="77"/>
      <c r="W37" s="77"/>
      <c r="X37" s="77"/>
      <c r="Y37" s="77"/>
      <c r="Z37" s="77"/>
      <c r="AA37" s="77"/>
      <c r="AB37" s="77"/>
      <c r="AC37" s="77"/>
      <c r="AD37" s="77"/>
      <c r="AE37" s="77"/>
    </row>
    <row r="38">
      <c r="A38" s="76" t="s">
        <v>35</v>
      </c>
      <c r="B38" s="76" t="s">
        <v>180</v>
      </c>
      <c r="C38" s="76">
        <v>15.0</v>
      </c>
      <c r="D38" s="76" t="s">
        <v>103</v>
      </c>
      <c r="E38" s="78" t="s">
        <v>181</v>
      </c>
      <c r="F38" s="79" t="s">
        <v>71</v>
      </c>
      <c r="G38" s="79">
        <f>0.05*C38</f>
        <v>0.75</v>
      </c>
      <c r="H38" s="80">
        <f t="shared" si="11"/>
        <v>6.818181818</v>
      </c>
      <c r="I38" s="78" t="s">
        <v>182</v>
      </c>
      <c r="J38" s="76" t="s">
        <v>21</v>
      </c>
      <c r="K38" s="77"/>
      <c r="L38" s="77"/>
      <c r="M38" s="77"/>
      <c r="N38" s="77"/>
      <c r="O38" s="77"/>
      <c r="P38" s="77"/>
      <c r="Q38" s="77"/>
      <c r="R38" s="77"/>
      <c r="S38" s="77"/>
      <c r="T38" s="77"/>
      <c r="U38" s="77"/>
      <c r="V38" s="77"/>
      <c r="W38" s="77"/>
      <c r="X38" s="77"/>
      <c r="Y38" s="77"/>
      <c r="Z38" s="77"/>
      <c r="AA38" s="77"/>
      <c r="AB38" s="77"/>
      <c r="AC38" s="77"/>
      <c r="AD38" s="77"/>
      <c r="AE38" s="77"/>
    </row>
    <row r="39">
      <c r="A39" s="2" t="s">
        <v>183</v>
      </c>
      <c r="B39" s="2" t="s">
        <v>184</v>
      </c>
      <c r="C39" s="2">
        <v>100.0</v>
      </c>
      <c r="D39" s="2" t="s">
        <v>176</v>
      </c>
      <c r="E39" s="4" t="s">
        <v>185</v>
      </c>
      <c r="F39" s="13" t="s">
        <v>71</v>
      </c>
      <c r="G39" s="13">
        <f>(C39*3.038)/1000</f>
        <v>0.3038</v>
      </c>
      <c r="H39" s="81">
        <f t="shared" si="11"/>
        <v>2.761818182</v>
      </c>
      <c r="I39" s="4" t="s">
        <v>186</v>
      </c>
      <c r="J39" s="7" t="s">
        <v>187</v>
      </c>
    </row>
    <row r="40">
      <c r="A40" s="2" t="s">
        <v>183</v>
      </c>
      <c r="B40" s="2" t="s">
        <v>188</v>
      </c>
      <c r="C40" s="2">
        <v>9.5</v>
      </c>
      <c r="D40" s="2" t="s">
        <v>118</v>
      </c>
      <c r="E40" s="4" t="s">
        <v>189</v>
      </c>
      <c r="F40" s="13" t="s">
        <v>71</v>
      </c>
      <c r="G40" s="13">
        <f>C40*1</f>
        <v>9.5</v>
      </c>
      <c r="H40" s="81">
        <f t="shared" si="11"/>
        <v>86.36363636</v>
      </c>
      <c r="I40" s="4" t="s">
        <v>190</v>
      </c>
      <c r="J40" s="2" t="s">
        <v>21</v>
      </c>
    </row>
    <row r="41">
      <c r="A41" s="2" t="s">
        <v>183</v>
      </c>
      <c r="B41" s="2" t="s">
        <v>191</v>
      </c>
      <c r="C41" s="2">
        <v>9.5</v>
      </c>
      <c r="D41" s="2" t="s">
        <v>118</v>
      </c>
      <c r="E41" s="4"/>
      <c r="F41" s="13"/>
      <c r="G41" s="13" t="s">
        <v>148</v>
      </c>
      <c r="H41" s="81"/>
      <c r="I41" s="4" t="s">
        <v>192</v>
      </c>
    </row>
    <row r="42">
      <c r="A42" s="2" t="s">
        <v>183</v>
      </c>
      <c r="B42" s="2" t="s">
        <v>193</v>
      </c>
      <c r="E42" s="4"/>
      <c r="F42" s="13"/>
      <c r="G42" s="13" t="s">
        <v>148</v>
      </c>
      <c r="H42" s="81"/>
      <c r="I42" s="4"/>
    </row>
    <row r="43">
      <c r="E43" s="20"/>
      <c r="F43" s="10"/>
      <c r="G43" s="10"/>
      <c r="H43" s="10"/>
      <c r="I43" s="20"/>
    </row>
    <row r="44">
      <c r="E44" s="20"/>
      <c r="F44" s="10"/>
      <c r="G44" s="10"/>
      <c r="H44" s="10"/>
      <c r="I44" s="20"/>
    </row>
    <row r="45">
      <c r="E45" s="20"/>
      <c r="G45" s="10"/>
      <c r="H45" s="10"/>
      <c r="I45" s="20"/>
    </row>
    <row r="46">
      <c r="C46" s="82"/>
      <c r="E46" s="20"/>
      <c r="G46" s="10"/>
      <c r="H46" s="10"/>
      <c r="I46" s="20"/>
    </row>
    <row r="47">
      <c r="E47" s="20"/>
      <c r="G47" s="10"/>
      <c r="H47" s="10"/>
      <c r="I47" s="20"/>
    </row>
    <row r="48">
      <c r="E48" s="20"/>
      <c r="G48" s="10"/>
      <c r="H48" s="10"/>
      <c r="I48" s="20"/>
    </row>
    <row r="49">
      <c r="E49" s="20"/>
      <c r="F49" s="10"/>
      <c r="G49" s="10"/>
      <c r="H49" s="10"/>
      <c r="I49" s="20"/>
    </row>
    <row r="50">
      <c r="E50" s="20"/>
      <c r="F50" s="10"/>
      <c r="G50" s="10"/>
      <c r="H50" s="10"/>
      <c r="I50" s="20"/>
    </row>
    <row r="51">
      <c r="E51" s="20"/>
      <c r="F51" s="10"/>
      <c r="G51" s="10"/>
      <c r="H51" s="10"/>
      <c r="I51" s="20"/>
    </row>
    <row r="52">
      <c r="E52" s="20"/>
      <c r="F52" s="10"/>
      <c r="G52" s="10"/>
      <c r="H52" s="10"/>
      <c r="I52" s="20"/>
    </row>
    <row r="53">
      <c r="E53" s="20"/>
      <c r="F53" s="10"/>
      <c r="G53" s="10"/>
      <c r="H53" s="10"/>
      <c r="I53" s="20"/>
    </row>
    <row r="54">
      <c r="E54" s="20"/>
      <c r="F54" s="10"/>
      <c r="G54" s="10"/>
      <c r="H54" s="10"/>
      <c r="I54" s="20"/>
    </row>
    <row r="55">
      <c r="E55" s="20"/>
      <c r="F55" s="10"/>
      <c r="G55" s="10"/>
      <c r="H55" s="10"/>
      <c r="I55" s="20"/>
    </row>
    <row r="56">
      <c r="A56" s="16"/>
      <c r="B56" s="16"/>
      <c r="E56" s="20"/>
      <c r="F56" s="10"/>
      <c r="G56" s="10"/>
      <c r="H56" s="10"/>
      <c r="I56" s="20"/>
    </row>
    <row r="57">
      <c r="A57" s="2"/>
      <c r="E57" s="20"/>
      <c r="F57" s="10"/>
      <c r="G57" s="10"/>
      <c r="H57" s="10"/>
      <c r="I57" s="20"/>
    </row>
    <row r="58">
      <c r="A58" s="2"/>
      <c r="E58" s="20"/>
      <c r="F58" s="10"/>
      <c r="G58" s="10"/>
      <c r="H58" s="10"/>
      <c r="I58" s="20"/>
    </row>
    <row r="59">
      <c r="A59" s="2"/>
      <c r="E59" s="20"/>
      <c r="F59" s="10"/>
      <c r="G59" s="10"/>
      <c r="H59" s="10"/>
      <c r="I59" s="20"/>
    </row>
    <row r="60">
      <c r="A60" s="2"/>
      <c r="E60" s="20"/>
      <c r="F60" s="10"/>
      <c r="G60" s="10"/>
      <c r="H60" s="10"/>
      <c r="I60" s="20"/>
    </row>
    <row r="61">
      <c r="A61" s="2"/>
      <c r="E61" s="20"/>
      <c r="F61" s="10"/>
      <c r="G61" s="10"/>
      <c r="H61" s="10"/>
      <c r="I61" s="20"/>
    </row>
    <row r="62">
      <c r="A62" s="2"/>
      <c r="E62" s="20"/>
      <c r="F62" s="10"/>
      <c r="G62" s="10"/>
      <c r="H62" s="10"/>
      <c r="I62" s="20"/>
    </row>
    <row r="63">
      <c r="A63" s="2"/>
      <c r="E63" s="20"/>
      <c r="F63" s="10"/>
      <c r="G63" s="10"/>
      <c r="H63" s="10"/>
      <c r="I63" s="20"/>
    </row>
    <row r="64">
      <c r="A64" s="2"/>
      <c r="E64" s="20"/>
      <c r="F64" s="10"/>
      <c r="G64" s="10"/>
      <c r="H64" s="10"/>
      <c r="I64" s="20"/>
    </row>
    <row r="65">
      <c r="A65" s="2"/>
      <c r="E65" s="20"/>
      <c r="F65" s="10"/>
      <c r="G65" s="10"/>
      <c r="H65" s="10"/>
      <c r="I65" s="20"/>
    </row>
    <row r="66">
      <c r="A66" s="2"/>
      <c r="E66" s="20"/>
      <c r="F66" s="10"/>
      <c r="G66" s="10"/>
      <c r="H66" s="10"/>
      <c r="I66" s="20"/>
    </row>
    <row r="67">
      <c r="A67" s="2"/>
      <c r="E67" s="20"/>
      <c r="F67" s="10"/>
      <c r="G67" s="10"/>
      <c r="H67" s="10"/>
      <c r="I67" s="20"/>
    </row>
    <row r="68">
      <c r="A68" s="2"/>
      <c r="E68" s="20"/>
      <c r="F68" s="10"/>
      <c r="G68" s="10"/>
      <c r="H68" s="10"/>
      <c r="I68" s="20"/>
    </row>
    <row r="69">
      <c r="E69" s="20"/>
      <c r="F69" s="10"/>
      <c r="G69" s="10"/>
      <c r="H69" s="10"/>
      <c r="I69" s="20"/>
    </row>
    <row r="70">
      <c r="E70" s="20"/>
      <c r="F70" s="10"/>
      <c r="G70" s="10"/>
      <c r="H70" s="10"/>
      <c r="I70" s="20"/>
    </row>
    <row r="71">
      <c r="E71" s="20"/>
      <c r="F71" s="10"/>
      <c r="G71" s="10"/>
      <c r="H71" s="10"/>
      <c r="I71" s="20"/>
    </row>
    <row r="72">
      <c r="E72" s="20"/>
      <c r="F72" s="10"/>
      <c r="G72" s="10"/>
      <c r="H72" s="10"/>
      <c r="I72" s="20"/>
    </row>
    <row r="73">
      <c r="E73" s="20"/>
      <c r="F73" s="10"/>
      <c r="G73" s="10"/>
      <c r="H73" s="10"/>
      <c r="I73" s="20"/>
    </row>
    <row r="74">
      <c r="E74" s="20"/>
      <c r="F74" s="10"/>
      <c r="G74" s="10"/>
      <c r="H74" s="10"/>
      <c r="I74" s="20"/>
    </row>
    <row r="75">
      <c r="E75" s="20"/>
      <c r="F75" s="10"/>
      <c r="G75" s="10"/>
      <c r="H75" s="10"/>
      <c r="I75" s="20"/>
    </row>
    <row r="76">
      <c r="E76" s="20"/>
      <c r="F76" s="10"/>
      <c r="G76" s="10"/>
      <c r="H76" s="10"/>
      <c r="I76" s="20"/>
    </row>
    <row r="77">
      <c r="E77" s="20"/>
      <c r="F77" s="10"/>
      <c r="G77" s="10"/>
      <c r="H77" s="10"/>
      <c r="I77" s="20"/>
    </row>
    <row r="78">
      <c r="E78" s="20"/>
      <c r="F78" s="10"/>
      <c r="G78" s="10"/>
      <c r="H78" s="10"/>
      <c r="I78" s="20"/>
    </row>
    <row r="79">
      <c r="E79" s="20"/>
      <c r="F79" s="10"/>
      <c r="G79" s="10"/>
      <c r="H79" s="10"/>
      <c r="I79" s="20"/>
    </row>
    <row r="80">
      <c r="E80" s="20"/>
      <c r="F80" s="10"/>
      <c r="G80" s="10"/>
      <c r="H80" s="10"/>
      <c r="I80" s="20"/>
    </row>
    <row r="81">
      <c r="E81" s="20"/>
      <c r="F81" s="10"/>
      <c r="G81" s="10"/>
      <c r="H81" s="10"/>
      <c r="I81" s="20"/>
    </row>
    <row r="82">
      <c r="E82" s="20"/>
      <c r="F82" s="10"/>
      <c r="G82" s="10"/>
      <c r="H82" s="10"/>
      <c r="I82" s="20"/>
    </row>
    <row r="83">
      <c r="E83" s="20"/>
      <c r="F83" s="10"/>
      <c r="G83" s="10"/>
      <c r="H83" s="10"/>
      <c r="I83" s="20"/>
    </row>
    <row r="84">
      <c r="E84" s="20"/>
      <c r="F84" s="10"/>
      <c r="G84" s="10"/>
      <c r="H84" s="10"/>
      <c r="I84" s="20"/>
    </row>
    <row r="85">
      <c r="E85" s="20"/>
      <c r="F85" s="10"/>
      <c r="G85" s="10"/>
      <c r="H85" s="10"/>
      <c r="I85" s="20"/>
    </row>
    <row r="86">
      <c r="E86" s="20"/>
      <c r="F86" s="10"/>
      <c r="G86" s="10"/>
      <c r="H86" s="10"/>
      <c r="I86" s="20"/>
    </row>
    <row r="87">
      <c r="E87" s="20"/>
      <c r="F87" s="10"/>
      <c r="G87" s="10"/>
      <c r="H87" s="10"/>
      <c r="I87" s="20"/>
    </row>
    <row r="88">
      <c r="E88" s="20"/>
      <c r="F88" s="10"/>
      <c r="G88" s="10"/>
      <c r="H88" s="10"/>
      <c r="I88" s="20"/>
    </row>
    <row r="89">
      <c r="E89" s="20"/>
      <c r="F89" s="10"/>
      <c r="G89" s="10"/>
      <c r="H89" s="10"/>
      <c r="I89" s="20"/>
    </row>
    <row r="90">
      <c r="E90" s="20"/>
      <c r="F90" s="10"/>
      <c r="G90" s="10"/>
      <c r="H90" s="10"/>
      <c r="I90" s="20"/>
    </row>
    <row r="91">
      <c r="E91" s="20"/>
      <c r="F91" s="10"/>
      <c r="G91" s="10"/>
      <c r="H91" s="10"/>
      <c r="I91" s="20"/>
    </row>
    <row r="92">
      <c r="E92" s="20"/>
      <c r="F92" s="10"/>
      <c r="G92" s="10"/>
      <c r="H92" s="10"/>
      <c r="I92" s="20"/>
    </row>
    <row r="93">
      <c r="E93" s="20"/>
      <c r="F93" s="10"/>
      <c r="G93" s="10"/>
      <c r="H93" s="10"/>
      <c r="I93" s="20"/>
    </row>
    <row r="94">
      <c r="E94" s="20"/>
      <c r="F94" s="10"/>
      <c r="G94" s="10"/>
      <c r="H94" s="10"/>
      <c r="I94" s="20"/>
    </row>
    <row r="95">
      <c r="E95" s="20"/>
      <c r="F95" s="10"/>
      <c r="G95" s="10"/>
      <c r="H95" s="10"/>
      <c r="I95" s="20"/>
    </row>
    <row r="96">
      <c r="E96" s="20"/>
      <c r="F96" s="10"/>
      <c r="G96" s="10"/>
      <c r="H96" s="10"/>
      <c r="I96" s="20"/>
    </row>
    <row r="97">
      <c r="E97" s="20"/>
      <c r="F97" s="10"/>
      <c r="G97" s="10"/>
      <c r="H97" s="10"/>
      <c r="I97" s="20"/>
    </row>
    <row r="98">
      <c r="E98" s="20"/>
      <c r="F98" s="10"/>
      <c r="G98" s="10"/>
      <c r="H98" s="10"/>
      <c r="I98" s="20"/>
    </row>
    <row r="99">
      <c r="E99" s="20"/>
      <c r="F99" s="10"/>
      <c r="G99" s="10"/>
      <c r="H99" s="10"/>
      <c r="I99" s="20"/>
    </row>
    <row r="100">
      <c r="E100" s="20"/>
      <c r="F100" s="10"/>
      <c r="G100" s="10"/>
      <c r="H100" s="10"/>
      <c r="I100" s="20"/>
    </row>
    <row r="101">
      <c r="E101" s="20"/>
      <c r="F101" s="10"/>
      <c r="G101" s="10"/>
      <c r="H101" s="10"/>
      <c r="I101" s="20"/>
    </row>
    <row r="102">
      <c r="E102" s="20"/>
      <c r="F102" s="10"/>
      <c r="G102" s="10"/>
      <c r="H102" s="10"/>
      <c r="I102" s="20"/>
    </row>
    <row r="103">
      <c r="E103" s="20"/>
      <c r="F103" s="10"/>
      <c r="G103" s="10"/>
      <c r="H103" s="10"/>
      <c r="I103" s="20"/>
    </row>
    <row r="104">
      <c r="E104" s="20"/>
      <c r="F104" s="10"/>
      <c r="G104" s="10"/>
      <c r="H104" s="10"/>
      <c r="I104" s="20"/>
    </row>
    <row r="105">
      <c r="E105" s="20"/>
      <c r="F105" s="10"/>
      <c r="G105" s="10"/>
      <c r="H105" s="10"/>
      <c r="I105" s="20"/>
    </row>
    <row r="106">
      <c r="E106" s="20"/>
      <c r="F106" s="10"/>
      <c r="G106" s="10"/>
      <c r="H106" s="10"/>
      <c r="I106" s="20"/>
    </row>
    <row r="107">
      <c r="E107" s="20"/>
      <c r="F107" s="10"/>
      <c r="G107" s="10"/>
      <c r="H107" s="10"/>
      <c r="I107" s="20"/>
    </row>
    <row r="108">
      <c r="E108" s="20"/>
      <c r="F108" s="10"/>
      <c r="G108" s="10"/>
      <c r="H108" s="10"/>
      <c r="I108" s="20"/>
    </row>
    <row r="109">
      <c r="E109" s="20"/>
      <c r="F109" s="10"/>
      <c r="G109" s="10"/>
      <c r="H109" s="10"/>
      <c r="I109" s="20"/>
    </row>
    <row r="110">
      <c r="E110" s="20"/>
      <c r="F110" s="10"/>
      <c r="G110" s="10"/>
      <c r="H110" s="10"/>
      <c r="I110" s="20"/>
    </row>
    <row r="111">
      <c r="E111" s="20"/>
      <c r="F111" s="10"/>
      <c r="G111" s="10"/>
      <c r="H111" s="10"/>
      <c r="I111" s="20"/>
    </row>
    <row r="112">
      <c r="E112" s="20"/>
      <c r="F112" s="10"/>
      <c r="G112" s="10"/>
      <c r="H112" s="10"/>
      <c r="I112" s="20"/>
    </row>
    <row r="113">
      <c r="E113" s="20"/>
      <c r="F113" s="10"/>
      <c r="G113" s="10"/>
      <c r="H113" s="10"/>
      <c r="I113" s="20"/>
    </row>
    <row r="114">
      <c r="E114" s="20"/>
      <c r="F114" s="10"/>
      <c r="G114" s="10"/>
      <c r="H114" s="10"/>
      <c r="I114" s="20"/>
    </row>
    <row r="115">
      <c r="E115" s="20"/>
      <c r="F115" s="10"/>
      <c r="G115" s="10"/>
      <c r="H115" s="10"/>
      <c r="I115" s="20"/>
    </row>
    <row r="116">
      <c r="E116" s="20"/>
      <c r="F116" s="10"/>
      <c r="G116" s="10"/>
      <c r="H116" s="10"/>
      <c r="I116" s="20"/>
    </row>
    <row r="117">
      <c r="E117" s="20"/>
      <c r="F117" s="10"/>
      <c r="G117" s="10"/>
      <c r="H117" s="10"/>
      <c r="I117" s="20"/>
    </row>
    <row r="118">
      <c r="E118" s="20"/>
      <c r="F118" s="10"/>
      <c r="G118" s="10"/>
      <c r="H118" s="10"/>
      <c r="I118" s="20"/>
    </row>
    <row r="119">
      <c r="E119" s="20"/>
      <c r="F119" s="10"/>
      <c r="G119" s="10"/>
      <c r="H119" s="10"/>
      <c r="I119" s="20"/>
    </row>
    <row r="120">
      <c r="E120" s="20"/>
      <c r="F120" s="10"/>
      <c r="G120" s="10"/>
      <c r="H120" s="10"/>
      <c r="I120" s="20"/>
    </row>
    <row r="121">
      <c r="E121" s="20"/>
      <c r="F121" s="10"/>
      <c r="G121" s="10"/>
      <c r="H121" s="10"/>
      <c r="I121" s="20"/>
    </row>
    <row r="122">
      <c r="E122" s="20"/>
      <c r="F122" s="10"/>
      <c r="G122" s="10"/>
      <c r="H122" s="10"/>
      <c r="I122" s="20"/>
    </row>
    <row r="123">
      <c r="E123" s="20"/>
      <c r="F123" s="10"/>
      <c r="G123" s="10"/>
      <c r="H123" s="10"/>
      <c r="I123" s="20"/>
    </row>
    <row r="124">
      <c r="E124" s="20"/>
      <c r="F124" s="10"/>
      <c r="G124" s="10"/>
      <c r="H124" s="10"/>
      <c r="I124" s="20"/>
    </row>
    <row r="125">
      <c r="E125" s="20"/>
      <c r="F125" s="10"/>
      <c r="G125" s="10"/>
      <c r="H125" s="10"/>
      <c r="I125" s="20"/>
    </row>
    <row r="126">
      <c r="E126" s="20"/>
      <c r="F126" s="10"/>
      <c r="G126" s="10"/>
      <c r="H126" s="10"/>
      <c r="I126" s="20"/>
    </row>
    <row r="127">
      <c r="E127" s="20"/>
      <c r="F127" s="10"/>
      <c r="G127" s="10"/>
      <c r="H127" s="10"/>
      <c r="I127" s="20"/>
    </row>
    <row r="128">
      <c r="E128" s="20"/>
      <c r="F128" s="10"/>
      <c r="G128" s="10"/>
      <c r="H128" s="10"/>
      <c r="I128" s="20"/>
    </row>
    <row r="129">
      <c r="E129" s="20"/>
      <c r="F129" s="10"/>
      <c r="G129" s="10"/>
      <c r="H129" s="10"/>
      <c r="I129" s="20"/>
    </row>
    <row r="130">
      <c r="E130" s="20"/>
      <c r="F130" s="10"/>
      <c r="G130" s="10"/>
      <c r="H130" s="10"/>
      <c r="I130" s="20"/>
    </row>
    <row r="131">
      <c r="E131" s="20"/>
      <c r="F131" s="10"/>
      <c r="G131" s="10"/>
      <c r="H131" s="10"/>
      <c r="I131" s="20"/>
    </row>
    <row r="132">
      <c r="E132" s="20"/>
      <c r="F132" s="10"/>
      <c r="G132" s="10"/>
      <c r="H132" s="10"/>
      <c r="I132" s="20"/>
    </row>
    <row r="133">
      <c r="E133" s="20"/>
      <c r="F133" s="10"/>
      <c r="G133" s="10"/>
      <c r="H133" s="10"/>
      <c r="I133" s="20"/>
    </row>
    <row r="134">
      <c r="E134" s="20"/>
      <c r="F134" s="10"/>
      <c r="G134" s="10"/>
      <c r="H134" s="10"/>
      <c r="I134" s="20"/>
    </row>
    <row r="135">
      <c r="E135" s="20"/>
      <c r="F135" s="10"/>
      <c r="G135" s="10"/>
      <c r="H135" s="10"/>
      <c r="I135" s="20"/>
    </row>
    <row r="136">
      <c r="E136" s="20"/>
      <c r="F136" s="10"/>
      <c r="G136" s="10"/>
      <c r="H136" s="10"/>
      <c r="I136" s="20"/>
    </row>
    <row r="137">
      <c r="E137" s="20"/>
      <c r="F137" s="10"/>
      <c r="G137" s="10"/>
      <c r="H137" s="10"/>
      <c r="I137" s="20"/>
    </row>
    <row r="138">
      <c r="E138" s="20"/>
      <c r="F138" s="10"/>
      <c r="G138" s="10"/>
      <c r="H138" s="10"/>
      <c r="I138" s="20"/>
    </row>
    <row r="139">
      <c r="E139" s="20"/>
      <c r="F139" s="10"/>
      <c r="G139" s="10"/>
      <c r="H139" s="10"/>
      <c r="I139" s="20"/>
    </row>
    <row r="140">
      <c r="E140" s="20"/>
      <c r="F140" s="10"/>
      <c r="G140" s="10"/>
      <c r="H140" s="10"/>
      <c r="I140" s="20"/>
    </row>
    <row r="141">
      <c r="E141" s="20"/>
      <c r="F141" s="10"/>
      <c r="G141" s="10"/>
      <c r="H141" s="10"/>
      <c r="I141" s="20"/>
    </row>
    <row r="142">
      <c r="E142" s="20"/>
      <c r="F142" s="10"/>
      <c r="G142" s="10"/>
      <c r="H142" s="10"/>
      <c r="I142" s="20"/>
    </row>
    <row r="143">
      <c r="E143" s="20"/>
      <c r="F143" s="10"/>
      <c r="G143" s="10"/>
      <c r="H143" s="10"/>
      <c r="I143" s="20"/>
    </row>
    <row r="144">
      <c r="E144" s="20"/>
      <c r="F144" s="10"/>
      <c r="G144" s="10"/>
      <c r="H144" s="10"/>
      <c r="I144" s="20"/>
    </row>
    <row r="145">
      <c r="E145" s="20"/>
      <c r="F145" s="10"/>
      <c r="G145" s="10"/>
      <c r="H145" s="10"/>
      <c r="I145" s="20"/>
    </row>
    <row r="146">
      <c r="E146" s="20"/>
      <c r="F146" s="10"/>
      <c r="G146" s="10"/>
      <c r="H146" s="10"/>
      <c r="I146" s="20"/>
    </row>
    <row r="147">
      <c r="E147" s="20"/>
      <c r="F147" s="10"/>
      <c r="G147" s="10"/>
      <c r="H147" s="10"/>
      <c r="I147" s="20"/>
    </row>
    <row r="148">
      <c r="E148" s="20"/>
      <c r="F148" s="10"/>
      <c r="G148" s="10"/>
      <c r="H148" s="10"/>
      <c r="I148" s="20"/>
    </row>
    <row r="149">
      <c r="E149" s="20"/>
      <c r="F149" s="10"/>
      <c r="G149" s="10"/>
      <c r="H149" s="10"/>
      <c r="I149" s="20"/>
    </row>
    <row r="150">
      <c r="E150" s="20"/>
      <c r="F150" s="10"/>
      <c r="G150" s="10"/>
      <c r="H150" s="10"/>
      <c r="I150" s="20"/>
    </row>
    <row r="151">
      <c r="E151" s="20"/>
      <c r="F151" s="10"/>
      <c r="G151" s="10"/>
      <c r="H151" s="10"/>
      <c r="I151" s="20"/>
    </row>
    <row r="152">
      <c r="E152" s="20"/>
      <c r="F152" s="10"/>
      <c r="G152" s="10"/>
      <c r="H152" s="10"/>
      <c r="I152" s="20"/>
    </row>
    <row r="153">
      <c r="E153" s="20"/>
      <c r="F153" s="10"/>
      <c r="G153" s="10"/>
      <c r="H153" s="10"/>
      <c r="I153" s="20"/>
    </row>
    <row r="154">
      <c r="E154" s="20"/>
      <c r="F154" s="10"/>
      <c r="G154" s="10"/>
      <c r="H154" s="10"/>
      <c r="I154" s="20"/>
    </row>
    <row r="155">
      <c r="E155" s="20"/>
      <c r="F155" s="10"/>
      <c r="G155" s="10"/>
      <c r="H155" s="10"/>
      <c r="I155" s="20"/>
    </row>
    <row r="156">
      <c r="E156" s="20"/>
      <c r="F156" s="10"/>
      <c r="G156" s="10"/>
      <c r="H156" s="10"/>
      <c r="I156" s="20"/>
    </row>
    <row r="157">
      <c r="E157" s="20"/>
      <c r="F157" s="10"/>
      <c r="G157" s="10"/>
      <c r="H157" s="10"/>
      <c r="I157" s="20"/>
    </row>
    <row r="158">
      <c r="E158" s="20"/>
      <c r="F158" s="10"/>
      <c r="G158" s="10"/>
      <c r="H158" s="10"/>
      <c r="I158" s="20"/>
    </row>
    <row r="159">
      <c r="E159" s="20"/>
      <c r="F159" s="10"/>
      <c r="G159" s="10"/>
      <c r="H159" s="10"/>
      <c r="I159" s="20"/>
    </row>
    <row r="160">
      <c r="E160" s="20"/>
      <c r="F160" s="10"/>
      <c r="G160" s="10"/>
      <c r="H160" s="10"/>
      <c r="I160" s="20"/>
    </row>
    <row r="161">
      <c r="E161" s="20"/>
      <c r="F161" s="10"/>
      <c r="G161" s="10"/>
      <c r="H161" s="10"/>
      <c r="I161" s="20"/>
    </row>
    <row r="162">
      <c r="E162" s="20"/>
      <c r="F162" s="10"/>
      <c r="G162" s="10"/>
      <c r="H162" s="10"/>
      <c r="I162" s="20"/>
    </row>
    <row r="163">
      <c r="E163" s="20"/>
      <c r="F163" s="10"/>
      <c r="G163" s="10"/>
      <c r="H163" s="10"/>
      <c r="I163" s="20"/>
    </row>
    <row r="164">
      <c r="E164" s="20"/>
      <c r="F164" s="10"/>
      <c r="G164" s="10"/>
      <c r="H164" s="10"/>
      <c r="I164" s="20"/>
    </row>
    <row r="165">
      <c r="E165" s="20"/>
      <c r="F165" s="10"/>
      <c r="G165" s="10"/>
      <c r="H165" s="10"/>
      <c r="I165" s="20"/>
    </row>
    <row r="166">
      <c r="E166" s="20"/>
      <c r="F166" s="10"/>
      <c r="G166" s="10"/>
      <c r="H166" s="10"/>
      <c r="I166" s="20"/>
    </row>
    <row r="167">
      <c r="E167" s="20"/>
      <c r="F167" s="10"/>
      <c r="G167" s="10"/>
      <c r="H167" s="10"/>
      <c r="I167" s="20"/>
    </row>
    <row r="168">
      <c r="E168" s="20"/>
      <c r="F168" s="10"/>
      <c r="G168" s="10"/>
      <c r="H168" s="10"/>
      <c r="I168" s="20"/>
    </row>
    <row r="169">
      <c r="E169" s="20"/>
      <c r="F169" s="10"/>
      <c r="G169" s="10"/>
      <c r="H169" s="10"/>
      <c r="I169" s="20"/>
    </row>
    <row r="170">
      <c r="E170" s="20"/>
      <c r="F170" s="10"/>
      <c r="G170" s="10"/>
      <c r="H170" s="10"/>
      <c r="I170" s="20"/>
    </row>
    <row r="171">
      <c r="E171" s="20"/>
      <c r="F171" s="10"/>
      <c r="G171" s="10"/>
      <c r="H171" s="10"/>
      <c r="I171" s="20"/>
    </row>
    <row r="172">
      <c r="E172" s="20"/>
      <c r="F172" s="10"/>
      <c r="G172" s="10"/>
      <c r="H172" s="10"/>
      <c r="I172" s="20"/>
    </row>
    <row r="173">
      <c r="E173" s="20"/>
      <c r="F173" s="10"/>
      <c r="G173" s="10"/>
      <c r="H173" s="10"/>
      <c r="I173" s="20"/>
    </row>
    <row r="174">
      <c r="E174" s="20"/>
      <c r="F174" s="10"/>
      <c r="G174" s="10"/>
      <c r="H174" s="10"/>
      <c r="I174" s="20"/>
    </row>
    <row r="175">
      <c r="E175" s="20"/>
      <c r="F175" s="10"/>
      <c r="G175" s="10"/>
      <c r="H175" s="10"/>
      <c r="I175" s="20"/>
    </row>
    <row r="176">
      <c r="E176" s="20"/>
      <c r="F176" s="10"/>
      <c r="G176" s="10"/>
      <c r="H176" s="10"/>
      <c r="I176" s="20"/>
    </row>
    <row r="177">
      <c r="E177" s="20"/>
      <c r="F177" s="10"/>
      <c r="G177" s="10"/>
      <c r="H177" s="10"/>
      <c r="I177" s="20"/>
    </row>
    <row r="178">
      <c r="E178" s="20"/>
      <c r="F178" s="10"/>
      <c r="G178" s="10"/>
      <c r="H178" s="10"/>
      <c r="I178" s="20"/>
    </row>
    <row r="179">
      <c r="E179" s="20"/>
      <c r="F179" s="10"/>
      <c r="G179" s="10"/>
      <c r="H179" s="10"/>
      <c r="I179" s="20"/>
    </row>
    <row r="180">
      <c r="E180" s="20"/>
      <c r="F180" s="10"/>
      <c r="G180" s="10"/>
      <c r="H180" s="10"/>
      <c r="I180" s="20"/>
    </row>
    <row r="181">
      <c r="E181" s="20"/>
      <c r="F181" s="10"/>
      <c r="G181" s="10"/>
      <c r="H181" s="10"/>
      <c r="I181" s="20"/>
    </row>
    <row r="182">
      <c r="E182" s="20"/>
      <c r="F182" s="10"/>
      <c r="G182" s="10"/>
      <c r="H182" s="10"/>
      <c r="I182" s="20"/>
    </row>
    <row r="183">
      <c r="E183" s="20"/>
      <c r="F183" s="10"/>
      <c r="G183" s="10"/>
      <c r="H183" s="10"/>
      <c r="I183" s="20"/>
    </row>
    <row r="184">
      <c r="E184" s="20"/>
      <c r="F184" s="10"/>
      <c r="G184" s="10"/>
      <c r="H184" s="10"/>
      <c r="I184" s="20"/>
    </row>
    <row r="185">
      <c r="E185" s="20"/>
      <c r="F185" s="10"/>
      <c r="G185" s="10"/>
      <c r="H185" s="10"/>
      <c r="I185" s="20"/>
    </row>
    <row r="186">
      <c r="E186" s="20"/>
      <c r="F186" s="10"/>
      <c r="G186" s="10"/>
      <c r="H186" s="10"/>
      <c r="I186" s="20"/>
    </row>
    <row r="187">
      <c r="E187" s="20"/>
      <c r="F187" s="10"/>
      <c r="G187" s="10"/>
      <c r="H187" s="10"/>
      <c r="I187" s="20"/>
    </row>
    <row r="188">
      <c r="E188" s="20"/>
      <c r="F188" s="10"/>
      <c r="G188" s="10"/>
      <c r="H188" s="10"/>
      <c r="I188" s="20"/>
    </row>
    <row r="189">
      <c r="E189" s="20"/>
      <c r="F189" s="10"/>
      <c r="G189" s="10"/>
      <c r="H189" s="10"/>
      <c r="I189" s="20"/>
    </row>
    <row r="190">
      <c r="E190" s="20"/>
      <c r="F190" s="10"/>
      <c r="G190" s="10"/>
      <c r="H190" s="10"/>
      <c r="I190" s="20"/>
    </row>
    <row r="191">
      <c r="E191" s="20"/>
      <c r="F191" s="10"/>
      <c r="G191" s="10"/>
      <c r="H191" s="10"/>
      <c r="I191" s="20"/>
    </row>
    <row r="192">
      <c r="E192" s="20"/>
      <c r="F192" s="10"/>
      <c r="G192" s="10"/>
      <c r="H192" s="10"/>
      <c r="I192" s="20"/>
    </row>
    <row r="193">
      <c r="E193" s="20"/>
      <c r="F193" s="10"/>
      <c r="G193" s="10"/>
      <c r="H193" s="10"/>
      <c r="I193" s="20"/>
    </row>
    <row r="194">
      <c r="E194" s="20"/>
      <c r="F194" s="10"/>
      <c r="G194" s="10"/>
      <c r="H194" s="10"/>
      <c r="I194" s="20"/>
    </row>
    <row r="195">
      <c r="E195" s="20"/>
      <c r="F195" s="10"/>
      <c r="G195" s="10"/>
      <c r="H195" s="10"/>
      <c r="I195" s="20"/>
    </row>
    <row r="196">
      <c r="E196" s="20"/>
      <c r="F196" s="10"/>
      <c r="G196" s="10"/>
      <c r="H196" s="10"/>
      <c r="I196" s="20"/>
    </row>
    <row r="197">
      <c r="E197" s="20"/>
      <c r="F197" s="10"/>
      <c r="G197" s="10"/>
      <c r="H197" s="10"/>
      <c r="I197" s="20"/>
    </row>
    <row r="198">
      <c r="E198" s="20"/>
      <c r="F198" s="10"/>
      <c r="G198" s="10"/>
      <c r="H198" s="10"/>
      <c r="I198" s="20"/>
    </row>
    <row r="199">
      <c r="E199" s="20"/>
      <c r="F199" s="10"/>
      <c r="G199" s="10"/>
      <c r="H199" s="10"/>
      <c r="I199" s="20"/>
    </row>
    <row r="200">
      <c r="E200" s="20"/>
      <c r="F200" s="10"/>
      <c r="G200" s="10"/>
      <c r="H200" s="10"/>
      <c r="I200" s="20"/>
    </row>
    <row r="201">
      <c r="E201" s="20"/>
      <c r="F201" s="10"/>
      <c r="G201" s="10"/>
      <c r="H201" s="10"/>
      <c r="I201" s="20"/>
    </row>
    <row r="202">
      <c r="E202" s="20"/>
      <c r="F202" s="10"/>
      <c r="G202" s="10"/>
      <c r="H202" s="10"/>
      <c r="I202" s="20"/>
    </row>
    <row r="203">
      <c r="E203" s="20"/>
      <c r="F203" s="10"/>
      <c r="G203" s="10"/>
      <c r="H203" s="10"/>
      <c r="I203" s="20"/>
    </row>
    <row r="204">
      <c r="E204" s="20"/>
      <c r="F204" s="10"/>
      <c r="G204" s="10"/>
      <c r="H204" s="10"/>
      <c r="I204" s="20"/>
    </row>
    <row r="205">
      <c r="E205" s="20"/>
      <c r="F205" s="10"/>
      <c r="G205" s="10"/>
      <c r="H205" s="10"/>
      <c r="I205" s="20"/>
    </row>
    <row r="206">
      <c r="E206" s="20"/>
      <c r="F206" s="10"/>
      <c r="G206" s="10"/>
      <c r="H206" s="10"/>
      <c r="I206" s="20"/>
    </row>
    <row r="207">
      <c r="E207" s="20"/>
      <c r="F207" s="10"/>
      <c r="G207" s="10"/>
      <c r="H207" s="10"/>
      <c r="I207" s="20"/>
    </row>
    <row r="208">
      <c r="E208" s="20"/>
      <c r="F208" s="10"/>
      <c r="G208" s="10"/>
      <c r="H208" s="10"/>
      <c r="I208" s="20"/>
    </row>
    <row r="209">
      <c r="E209" s="20"/>
      <c r="F209" s="10"/>
      <c r="G209" s="10"/>
      <c r="H209" s="10"/>
      <c r="I209" s="20"/>
    </row>
    <row r="210">
      <c r="E210" s="20"/>
      <c r="F210" s="10"/>
      <c r="G210" s="10"/>
      <c r="H210" s="10"/>
      <c r="I210" s="20"/>
    </row>
    <row r="211">
      <c r="E211" s="20"/>
      <c r="F211" s="10"/>
      <c r="G211" s="10"/>
      <c r="H211" s="10"/>
      <c r="I211" s="20"/>
    </row>
    <row r="212">
      <c r="E212" s="20"/>
      <c r="F212" s="10"/>
      <c r="G212" s="10"/>
      <c r="H212" s="10"/>
      <c r="I212" s="20"/>
    </row>
    <row r="213">
      <c r="E213" s="20"/>
      <c r="F213" s="10"/>
      <c r="G213" s="10"/>
      <c r="H213" s="10"/>
      <c r="I213" s="20"/>
    </row>
    <row r="214">
      <c r="E214" s="20"/>
      <c r="F214" s="10"/>
      <c r="G214" s="10"/>
      <c r="H214" s="10"/>
      <c r="I214" s="20"/>
    </row>
    <row r="215">
      <c r="E215" s="20"/>
      <c r="F215" s="10"/>
      <c r="G215" s="10"/>
      <c r="H215" s="10"/>
      <c r="I215" s="20"/>
    </row>
    <row r="216">
      <c r="E216" s="20"/>
      <c r="F216" s="10"/>
      <c r="G216" s="10"/>
      <c r="H216" s="10"/>
      <c r="I216" s="20"/>
    </row>
    <row r="217">
      <c r="E217" s="20"/>
      <c r="F217" s="10"/>
      <c r="G217" s="10"/>
      <c r="H217" s="10"/>
      <c r="I217" s="20"/>
    </row>
    <row r="218">
      <c r="E218" s="20"/>
      <c r="F218" s="10"/>
      <c r="G218" s="10"/>
      <c r="H218" s="10"/>
      <c r="I218" s="20"/>
    </row>
    <row r="219">
      <c r="E219" s="20"/>
      <c r="F219" s="10"/>
      <c r="G219" s="10"/>
      <c r="H219" s="10"/>
      <c r="I219" s="20"/>
    </row>
    <row r="220">
      <c r="E220" s="20"/>
      <c r="F220" s="10"/>
      <c r="G220" s="10"/>
      <c r="H220" s="10"/>
      <c r="I220" s="20"/>
    </row>
    <row r="221">
      <c r="E221" s="20"/>
      <c r="F221" s="10"/>
      <c r="G221" s="10"/>
      <c r="H221" s="10"/>
      <c r="I221" s="20"/>
    </row>
    <row r="222">
      <c r="E222" s="20"/>
      <c r="F222" s="10"/>
      <c r="G222" s="10"/>
      <c r="H222" s="10"/>
      <c r="I222" s="20"/>
    </row>
    <row r="223">
      <c r="E223" s="20"/>
      <c r="F223" s="10"/>
      <c r="G223" s="10"/>
      <c r="H223" s="10"/>
      <c r="I223" s="20"/>
    </row>
    <row r="224">
      <c r="E224" s="20"/>
      <c r="F224" s="10"/>
      <c r="G224" s="10"/>
      <c r="H224" s="10"/>
      <c r="I224" s="20"/>
    </row>
    <row r="225">
      <c r="E225" s="20"/>
      <c r="F225" s="10"/>
      <c r="G225" s="10"/>
      <c r="H225" s="10"/>
      <c r="I225" s="20"/>
    </row>
    <row r="226">
      <c r="E226" s="20"/>
      <c r="F226" s="10"/>
      <c r="G226" s="10"/>
      <c r="H226" s="10"/>
      <c r="I226" s="20"/>
    </row>
    <row r="227">
      <c r="E227" s="20"/>
      <c r="F227" s="10"/>
      <c r="G227" s="10"/>
      <c r="H227" s="10"/>
      <c r="I227" s="20"/>
    </row>
    <row r="228">
      <c r="E228" s="20"/>
      <c r="F228" s="10"/>
      <c r="G228" s="10"/>
      <c r="H228" s="10"/>
      <c r="I228" s="20"/>
    </row>
    <row r="229">
      <c r="E229" s="20"/>
      <c r="F229" s="10"/>
      <c r="G229" s="10"/>
      <c r="H229" s="10"/>
      <c r="I229" s="20"/>
    </row>
    <row r="230">
      <c r="E230" s="20"/>
      <c r="F230" s="10"/>
      <c r="G230" s="10"/>
      <c r="H230" s="10"/>
      <c r="I230" s="20"/>
    </row>
    <row r="231">
      <c r="E231" s="20"/>
      <c r="F231" s="10"/>
      <c r="G231" s="10"/>
      <c r="H231" s="10"/>
      <c r="I231" s="20"/>
    </row>
    <row r="232">
      <c r="E232" s="20"/>
      <c r="F232" s="10"/>
      <c r="G232" s="10"/>
      <c r="H232" s="10"/>
      <c r="I232" s="20"/>
    </row>
    <row r="233">
      <c r="E233" s="20"/>
      <c r="F233" s="10"/>
      <c r="G233" s="10"/>
      <c r="H233" s="10"/>
      <c r="I233" s="20"/>
    </row>
    <row r="234">
      <c r="E234" s="20"/>
      <c r="F234" s="10"/>
      <c r="G234" s="10"/>
      <c r="H234" s="10"/>
      <c r="I234" s="20"/>
    </row>
    <row r="235">
      <c r="E235" s="20"/>
      <c r="F235" s="10"/>
      <c r="G235" s="10"/>
      <c r="H235" s="10"/>
      <c r="I235" s="20"/>
    </row>
    <row r="236">
      <c r="E236" s="20"/>
      <c r="F236" s="10"/>
      <c r="G236" s="10"/>
      <c r="H236" s="10"/>
      <c r="I236" s="20"/>
    </row>
    <row r="237">
      <c r="E237" s="20"/>
      <c r="F237" s="10"/>
      <c r="G237" s="10"/>
      <c r="H237" s="10"/>
      <c r="I237" s="20"/>
    </row>
    <row r="238">
      <c r="E238" s="20"/>
      <c r="F238" s="10"/>
      <c r="G238" s="10"/>
      <c r="H238" s="10"/>
      <c r="I238" s="20"/>
    </row>
    <row r="239">
      <c r="E239" s="20"/>
      <c r="F239" s="10"/>
      <c r="G239" s="10"/>
      <c r="H239" s="10"/>
      <c r="I239" s="20"/>
    </row>
    <row r="240">
      <c r="E240" s="20"/>
      <c r="F240" s="10"/>
      <c r="G240" s="10"/>
      <c r="H240" s="10"/>
      <c r="I240" s="20"/>
    </row>
    <row r="241">
      <c r="E241" s="20"/>
      <c r="F241" s="10"/>
      <c r="G241" s="10"/>
      <c r="H241" s="10"/>
      <c r="I241" s="20"/>
    </row>
    <row r="242">
      <c r="E242" s="20"/>
      <c r="F242" s="10"/>
      <c r="G242" s="10"/>
      <c r="H242" s="10"/>
      <c r="I242" s="20"/>
    </row>
    <row r="243">
      <c r="E243" s="20"/>
      <c r="F243" s="10"/>
      <c r="G243" s="10"/>
      <c r="H243" s="10"/>
      <c r="I243" s="20"/>
    </row>
    <row r="244">
      <c r="E244" s="20"/>
      <c r="F244" s="10"/>
      <c r="G244" s="10"/>
      <c r="H244" s="10"/>
      <c r="I244" s="20"/>
    </row>
    <row r="245">
      <c r="E245" s="20"/>
      <c r="F245" s="10"/>
      <c r="G245" s="10"/>
      <c r="H245" s="10"/>
      <c r="I245" s="20"/>
    </row>
    <row r="246">
      <c r="E246" s="20"/>
      <c r="F246" s="10"/>
      <c r="G246" s="10"/>
      <c r="H246" s="10"/>
      <c r="I246" s="20"/>
    </row>
    <row r="247">
      <c r="E247" s="20"/>
      <c r="F247" s="10"/>
      <c r="G247" s="10"/>
      <c r="H247" s="10"/>
      <c r="I247" s="20"/>
    </row>
    <row r="248">
      <c r="E248" s="20"/>
      <c r="F248" s="10"/>
      <c r="G248" s="10"/>
      <c r="H248" s="10"/>
      <c r="I248" s="20"/>
    </row>
    <row r="249">
      <c r="E249" s="20"/>
      <c r="F249" s="10"/>
      <c r="G249" s="10"/>
      <c r="H249" s="10"/>
      <c r="I249" s="20"/>
    </row>
    <row r="250">
      <c r="E250" s="20"/>
      <c r="F250" s="10"/>
      <c r="G250" s="10"/>
      <c r="H250" s="10"/>
      <c r="I250" s="20"/>
    </row>
    <row r="251">
      <c r="E251" s="20"/>
      <c r="F251" s="10"/>
      <c r="G251" s="10"/>
      <c r="H251" s="10"/>
      <c r="I251" s="20"/>
    </row>
    <row r="252">
      <c r="E252" s="20"/>
      <c r="F252" s="10"/>
      <c r="G252" s="10"/>
      <c r="H252" s="10"/>
      <c r="I252" s="20"/>
    </row>
    <row r="253">
      <c r="E253" s="20"/>
      <c r="F253" s="10"/>
      <c r="G253" s="10"/>
      <c r="H253" s="10"/>
      <c r="I253" s="20"/>
    </row>
    <row r="254">
      <c r="E254" s="20"/>
      <c r="F254" s="10"/>
      <c r="G254" s="10"/>
      <c r="H254" s="10"/>
      <c r="I254" s="20"/>
    </row>
    <row r="255">
      <c r="E255" s="20"/>
      <c r="F255" s="10"/>
      <c r="G255" s="10"/>
      <c r="H255" s="10"/>
      <c r="I255" s="20"/>
    </row>
    <row r="256">
      <c r="E256" s="20"/>
      <c r="F256" s="10"/>
      <c r="G256" s="10"/>
      <c r="H256" s="10"/>
      <c r="I256" s="20"/>
    </row>
    <row r="257">
      <c r="E257" s="20"/>
      <c r="F257" s="10"/>
      <c r="G257" s="10"/>
      <c r="H257" s="10"/>
      <c r="I257" s="20"/>
    </row>
    <row r="258">
      <c r="E258" s="20"/>
      <c r="F258" s="10"/>
      <c r="G258" s="10"/>
      <c r="H258" s="10"/>
      <c r="I258" s="20"/>
    </row>
    <row r="259">
      <c r="E259" s="20"/>
      <c r="F259" s="10"/>
      <c r="G259" s="10"/>
      <c r="H259" s="10"/>
      <c r="I259" s="20"/>
    </row>
    <row r="260">
      <c r="E260" s="20"/>
      <c r="F260" s="10"/>
      <c r="G260" s="10"/>
      <c r="H260" s="10"/>
      <c r="I260" s="20"/>
    </row>
    <row r="261">
      <c r="E261" s="20"/>
      <c r="F261" s="10"/>
      <c r="G261" s="10"/>
      <c r="H261" s="10"/>
      <c r="I261" s="20"/>
    </row>
    <row r="262">
      <c r="E262" s="20"/>
      <c r="F262" s="10"/>
      <c r="G262" s="10"/>
      <c r="H262" s="10"/>
      <c r="I262" s="20"/>
    </row>
    <row r="263">
      <c r="E263" s="20"/>
      <c r="F263" s="10"/>
      <c r="G263" s="10"/>
      <c r="H263" s="10"/>
      <c r="I263" s="20"/>
    </row>
    <row r="264">
      <c r="E264" s="20"/>
      <c r="F264" s="10"/>
      <c r="G264" s="10"/>
      <c r="H264" s="10"/>
      <c r="I264" s="20"/>
    </row>
    <row r="265">
      <c r="E265" s="20"/>
      <c r="F265" s="10"/>
      <c r="G265" s="10"/>
      <c r="H265" s="10"/>
      <c r="I265" s="20"/>
    </row>
    <row r="266">
      <c r="E266" s="20"/>
      <c r="F266" s="10"/>
      <c r="G266" s="10"/>
      <c r="H266" s="10"/>
      <c r="I266" s="20"/>
    </row>
    <row r="267">
      <c r="E267" s="20"/>
      <c r="F267" s="10"/>
      <c r="G267" s="10"/>
      <c r="H267" s="10"/>
      <c r="I267" s="20"/>
    </row>
    <row r="268">
      <c r="E268" s="20"/>
      <c r="F268" s="10"/>
      <c r="G268" s="10"/>
      <c r="H268" s="10"/>
      <c r="I268" s="20"/>
    </row>
    <row r="269">
      <c r="E269" s="20"/>
      <c r="F269" s="10"/>
      <c r="G269" s="10"/>
      <c r="H269" s="10"/>
      <c r="I269" s="20"/>
    </row>
    <row r="270">
      <c r="E270" s="20"/>
      <c r="F270" s="10"/>
      <c r="G270" s="10"/>
      <c r="H270" s="10"/>
      <c r="I270" s="20"/>
    </row>
    <row r="271">
      <c r="E271" s="20"/>
      <c r="F271" s="10"/>
      <c r="G271" s="10"/>
      <c r="H271" s="10"/>
      <c r="I271" s="20"/>
    </row>
    <row r="272">
      <c r="E272" s="20"/>
      <c r="F272" s="10"/>
      <c r="G272" s="10"/>
      <c r="H272" s="10"/>
      <c r="I272" s="20"/>
    </row>
    <row r="273">
      <c r="E273" s="20"/>
      <c r="F273" s="10"/>
      <c r="G273" s="10"/>
      <c r="H273" s="10"/>
      <c r="I273" s="20"/>
    </row>
    <row r="274">
      <c r="E274" s="20"/>
      <c r="F274" s="10"/>
      <c r="G274" s="10"/>
      <c r="H274" s="10"/>
      <c r="I274" s="20"/>
    </row>
    <row r="275">
      <c r="E275" s="20"/>
      <c r="F275" s="10"/>
      <c r="G275" s="10"/>
      <c r="H275" s="10"/>
      <c r="I275" s="20"/>
    </row>
    <row r="276">
      <c r="E276" s="20"/>
      <c r="F276" s="10"/>
      <c r="G276" s="10"/>
      <c r="H276" s="10"/>
      <c r="I276" s="20"/>
    </row>
    <row r="277">
      <c r="E277" s="20"/>
      <c r="F277" s="10"/>
      <c r="G277" s="10"/>
      <c r="H277" s="10"/>
      <c r="I277" s="20"/>
    </row>
    <row r="278">
      <c r="E278" s="20"/>
      <c r="F278" s="10"/>
      <c r="G278" s="10"/>
      <c r="H278" s="10"/>
      <c r="I278" s="20"/>
    </row>
    <row r="279">
      <c r="E279" s="20"/>
      <c r="F279" s="10"/>
      <c r="G279" s="10"/>
      <c r="H279" s="10"/>
      <c r="I279" s="20"/>
    </row>
    <row r="280">
      <c r="E280" s="20"/>
      <c r="F280" s="10"/>
      <c r="G280" s="10"/>
      <c r="H280" s="10"/>
      <c r="I280" s="20"/>
    </row>
    <row r="281">
      <c r="E281" s="20"/>
      <c r="F281" s="10"/>
      <c r="G281" s="10"/>
      <c r="H281" s="10"/>
      <c r="I281" s="20"/>
    </row>
    <row r="282">
      <c r="E282" s="20"/>
      <c r="F282" s="10"/>
      <c r="G282" s="10"/>
      <c r="H282" s="10"/>
      <c r="I282" s="20"/>
    </row>
    <row r="283">
      <c r="E283" s="20"/>
      <c r="F283" s="10"/>
      <c r="G283" s="10"/>
      <c r="H283" s="10"/>
      <c r="I283" s="20"/>
    </row>
    <row r="284">
      <c r="E284" s="20"/>
      <c r="F284" s="10"/>
      <c r="G284" s="10"/>
      <c r="H284" s="10"/>
      <c r="I284" s="20"/>
    </row>
    <row r="285">
      <c r="E285" s="20"/>
      <c r="F285" s="10"/>
      <c r="G285" s="10"/>
      <c r="H285" s="10"/>
      <c r="I285" s="20"/>
    </row>
    <row r="286">
      <c r="E286" s="20"/>
      <c r="F286" s="10"/>
      <c r="G286" s="10"/>
      <c r="H286" s="10"/>
      <c r="I286" s="20"/>
    </row>
    <row r="287">
      <c r="E287" s="20"/>
      <c r="F287" s="10"/>
      <c r="G287" s="10"/>
      <c r="H287" s="10"/>
      <c r="I287" s="20"/>
    </row>
    <row r="288">
      <c r="E288" s="20"/>
      <c r="F288" s="10"/>
      <c r="G288" s="10"/>
      <c r="H288" s="10"/>
      <c r="I288" s="20"/>
    </row>
    <row r="289">
      <c r="E289" s="20"/>
      <c r="F289" s="10"/>
      <c r="G289" s="10"/>
      <c r="H289" s="10"/>
      <c r="I289" s="20"/>
    </row>
    <row r="290">
      <c r="E290" s="20"/>
      <c r="F290" s="10"/>
      <c r="G290" s="10"/>
      <c r="H290" s="10"/>
      <c r="I290" s="20"/>
    </row>
    <row r="291">
      <c r="E291" s="20"/>
      <c r="F291" s="10"/>
      <c r="G291" s="10"/>
      <c r="H291" s="10"/>
      <c r="I291" s="20"/>
    </row>
    <row r="292">
      <c r="E292" s="20"/>
      <c r="F292" s="10"/>
      <c r="G292" s="10"/>
      <c r="H292" s="10"/>
      <c r="I292" s="20"/>
    </row>
    <row r="293">
      <c r="E293" s="20"/>
      <c r="F293" s="10"/>
      <c r="G293" s="10"/>
      <c r="H293" s="10"/>
      <c r="I293" s="20"/>
    </row>
    <row r="294">
      <c r="E294" s="20"/>
      <c r="F294" s="10"/>
      <c r="G294" s="10"/>
      <c r="H294" s="10"/>
      <c r="I294" s="20"/>
    </row>
    <row r="295">
      <c r="E295" s="20"/>
      <c r="F295" s="10"/>
      <c r="G295" s="10"/>
      <c r="H295" s="10"/>
      <c r="I295" s="20"/>
    </row>
    <row r="296">
      <c r="E296" s="20"/>
      <c r="F296" s="10"/>
      <c r="G296" s="10"/>
      <c r="H296" s="10"/>
      <c r="I296" s="20"/>
    </row>
    <row r="297">
      <c r="E297" s="20"/>
      <c r="F297" s="10"/>
      <c r="G297" s="10"/>
      <c r="H297" s="10"/>
      <c r="I297" s="20"/>
    </row>
    <row r="298">
      <c r="E298" s="20"/>
      <c r="F298" s="10"/>
      <c r="G298" s="10"/>
      <c r="H298" s="10"/>
      <c r="I298" s="20"/>
    </row>
    <row r="299">
      <c r="E299" s="20"/>
      <c r="F299" s="10"/>
      <c r="G299" s="10"/>
      <c r="H299" s="10"/>
      <c r="I299" s="20"/>
    </row>
    <row r="300">
      <c r="E300" s="20"/>
      <c r="F300" s="10"/>
      <c r="G300" s="10"/>
      <c r="H300" s="10"/>
      <c r="I300" s="20"/>
    </row>
    <row r="301">
      <c r="E301" s="20"/>
      <c r="F301" s="10"/>
      <c r="G301" s="10"/>
      <c r="H301" s="10"/>
      <c r="I301" s="20"/>
    </row>
    <row r="302">
      <c r="E302" s="20"/>
      <c r="F302" s="10"/>
      <c r="G302" s="10"/>
      <c r="H302" s="10"/>
      <c r="I302" s="20"/>
    </row>
    <row r="303">
      <c r="E303" s="20"/>
      <c r="F303" s="10"/>
      <c r="G303" s="10"/>
      <c r="H303" s="10"/>
      <c r="I303" s="20"/>
    </row>
    <row r="304">
      <c r="E304" s="20"/>
      <c r="F304" s="10"/>
      <c r="G304" s="10"/>
      <c r="H304" s="10"/>
      <c r="I304" s="20"/>
    </row>
    <row r="305">
      <c r="E305" s="20"/>
      <c r="F305" s="10"/>
      <c r="G305" s="10"/>
      <c r="H305" s="10"/>
      <c r="I305" s="20"/>
    </row>
    <row r="306">
      <c r="E306" s="20"/>
      <c r="F306" s="10"/>
      <c r="G306" s="10"/>
      <c r="H306" s="10"/>
      <c r="I306" s="20"/>
    </row>
    <row r="307">
      <c r="E307" s="20"/>
      <c r="F307" s="10"/>
      <c r="G307" s="10"/>
      <c r="H307" s="10"/>
      <c r="I307" s="20"/>
    </row>
    <row r="308">
      <c r="E308" s="20"/>
      <c r="F308" s="10"/>
      <c r="G308" s="10"/>
      <c r="H308" s="10"/>
      <c r="I308" s="20"/>
    </row>
    <row r="309">
      <c r="E309" s="20"/>
      <c r="F309" s="10"/>
      <c r="G309" s="10"/>
      <c r="H309" s="10"/>
      <c r="I309" s="20"/>
    </row>
    <row r="310">
      <c r="E310" s="20"/>
      <c r="F310" s="10"/>
      <c r="G310" s="10"/>
      <c r="H310" s="10"/>
      <c r="I310" s="20"/>
    </row>
    <row r="311">
      <c r="E311" s="20"/>
      <c r="F311" s="10"/>
      <c r="G311" s="10"/>
      <c r="H311" s="10"/>
      <c r="I311" s="20"/>
    </row>
    <row r="312">
      <c r="E312" s="20"/>
      <c r="F312" s="10"/>
      <c r="G312" s="10"/>
      <c r="H312" s="10"/>
      <c r="I312" s="20"/>
    </row>
    <row r="313">
      <c r="E313" s="20"/>
      <c r="F313" s="10"/>
      <c r="G313" s="10"/>
      <c r="H313" s="10"/>
      <c r="I313" s="20"/>
    </row>
    <row r="314">
      <c r="E314" s="20"/>
      <c r="F314" s="10"/>
      <c r="G314" s="10"/>
      <c r="H314" s="10"/>
      <c r="I314" s="20"/>
    </row>
    <row r="315">
      <c r="E315" s="20"/>
      <c r="F315" s="10"/>
      <c r="G315" s="10"/>
      <c r="H315" s="10"/>
      <c r="I315" s="20"/>
    </row>
    <row r="316">
      <c r="E316" s="20"/>
      <c r="F316" s="10"/>
      <c r="G316" s="10"/>
      <c r="H316" s="10"/>
      <c r="I316" s="20"/>
    </row>
    <row r="317">
      <c r="E317" s="20"/>
      <c r="F317" s="10"/>
      <c r="G317" s="10"/>
      <c r="H317" s="10"/>
      <c r="I317" s="20"/>
    </row>
    <row r="318">
      <c r="E318" s="20"/>
      <c r="F318" s="10"/>
      <c r="G318" s="10"/>
      <c r="H318" s="10"/>
      <c r="I318" s="20"/>
    </row>
    <row r="319">
      <c r="E319" s="20"/>
      <c r="F319" s="10"/>
      <c r="G319" s="10"/>
      <c r="H319" s="10"/>
      <c r="I319" s="20"/>
    </row>
    <row r="320">
      <c r="E320" s="20"/>
      <c r="F320" s="10"/>
      <c r="G320" s="10"/>
      <c r="H320" s="10"/>
      <c r="I320" s="20"/>
    </row>
    <row r="321">
      <c r="E321" s="20"/>
      <c r="F321" s="10"/>
      <c r="G321" s="10"/>
      <c r="H321" s="10"/>
      <c r="I321" s="20"/>
    </row>
    <row r="322">
      <c r="E322" s="20"/>
      <c r="F322" s="10"/>
      <c r="G322" s="10"/>
      <c r="H322" s="10"/>
      <c r="I322" s="20"/>
    </row>
    <row r="323">
      <c r="E323" s="20"/>
      <c r="F323" s="10"/>
      <c r="G323" s="10"/>
      <c r="H323" s="10"/>
      <c r="I323" s="20"/>
    </row>
    <row r="324">
      <c r="E324" s="20"/>
      <c r="F324" s="10"/>
      <c r="G324" s="10"/>
      <c r="H324" s="10"/>
      <c r="I324" s="20"/>
    </row>
    <row r="325">
      <c r="E325" s="20"/>
      <c r="F325" s="10"/>
      <c r="G325" s="10"/>
      <c r="H325" s="10"/>
      <c r="I325" s="20"/>
    </row>
    <row r="326">
      <c r="E326" s="20"/>
      <c r="F326" s="10"/>
      <c r="G326" s="10"/>
      <c r="H326" s="10"/>
      <c r="I326" s="20"/>
    </row>
    <row r="327">
      <c r="E327" s="20"/>
      <c r="F327" s="10"/>
      <c r="G327" s="10"/>
      <c r="H327" s="10"/>
      <c r="I327" s="20"/>
    </row>
    <row r="328">
      <c r="E328" s="20"/>
      <c r="F328" s="10"/>
      <c r="G328" s="10"/>
      <c r="H328" s="10"/>
      <c r="I328" s="20"/>
    </row>
    <row r="329">
      <c r="E329" s="20"/>
      <c r="F329" s="10"/>
      <c r="G329" s="10"/>
      <c r="H329" s="10"/>
      <c r="I329" s="20"/>
    </row>
    <row r="330">
      <c r="E330" s="20"/>
      <c r="F330" s="10"/>
      <c r="G330" s="10"/>
      <c r="H330" s="10"/>
      <c r="I330" s="20"/>
    </row>
    <row r="331">
      <c r="E331" s="20"/>
      <c r="F331" s="10"/>
      <c r="G331" s="10"/>
      <c r="H331" s="10"/>
      <c r="I331" s="20"/>
    </row>
    <row r="332">
      <c r="E332" s="20"/>
      <c r="F332" s="10"/>
      <c r="G332" s="10"/>
      <c r="H332" s="10"/>
      <c r="I332" s="20"/>
    </row>
    <row r="333">
      <c r="E333" s="20"/>
      <c r="F333" s="10"/>
      <c r="G333" s="10"/>
      <c r="H333" s="10"/>
      <c r="I333" s="20"/>
    </row>
    <row r="334">
      <c r="E334" s="20"/>
      <c r="F334" s="10"/>
      <c r="G334" s="10"/>
      <c r="H334" s="10"/>
      <c r="I334" s="20"/>
    </row>
    <row r="335">
      <c r="E335" s="20"/>
      <c r="F335" s="10"/>
      <c r="G335" s="10"/>
      <c r="H335" s="10"/>
      <c r="I335" s="20"/>
    </row>
    <row r="336">
      <c r="E336" s="20"/>
      <c r="F336" s="10"/>
      <c r="G336" s="10"/>
      <c r="H336" s="10"/>
      <c r="I336" s="20"/>
    </row>
    <row r="337">
      <c r="E337" s="20"/>
      <c r="F337" s="10"/>
      <c r="G337" s="10"/>
      <c r="H337" s="10"/>
      <c r="I337" s="20"/>
    </row>
    <row r="338">
      <c r="E338" s="20"/>
      <c r="F338" s="10"/>
      <c r="G338" s="10"/>
      <c r="H338" s="10"/>
      <c r="I338" s="20"/>
    </row>
    <row r="339">
      <c r="E339" s="20"/>
      <c r="F339" s="10"/>
      <c r="G339" s="10"/>
      <c r="H339" s="10"/>
      <c r="I339" s="20"/>
    </row>
    <row r="340">
      <c r="E340" s="20"/>
      <c r="F340" s="10"/>
      <c r="G340" s="10"/>
      <c r="H340" s="10"/>
      <c r="I340" s="20"/>
    </row>
    <row r="341">
      <c r="E341" s="20"/>
      <c r="F341" s="10"/>
      <c r="G341" s="10"/>
      <c r="H341" s="10"/>
      <c r="I341" s="20"/>
    </row>
    <row r="342">
      <c r="E342" s="20"/>
      <c r="F342" s="10"/>
      <c r="G342" s="10"/>
      <c r="H342" s="10"/>
      <c r="I342" s="20"/>
    </row>
    <row r="343">
      <c r="E343" s="20"/>
      <c r="F343" s="10"/>
      <c r="G343" s="10"/>
      <c r="H343" s="10"/>
      <c r="I343" s="20"/>
    </row>
    <row r="344">
      <c r="E344" s="20"/>
      <c r="F344" s="10"/>
      <c r="G344" s="10"/>
      <c r="H344" s="10"/>
      <c r="I344" s="20"/>
    </row>
    <row r="345">
      <c r="E345" s="20"/>
      <c r="F345" s="10"/>
      <c r="G345" s="10"/>
      <c r="H345" s="10"/>
      <c r="I345" s="20"/>
    </row>
    <row r="346">
      <c r="E346" s="20"/>
      <c r="F346" s="10"/>
      <c r="G346" s="10"/>
      <c r="H346" s="10"/>
      <c r="I346" s="20"/>
    </row>
    <row r="347">
      <c r="E347" s="20"/>
      <c r="F347" s="10"/>
      <c r="G347" s="10"/>
      <c r="H347" s="10"/>
      <c r="I347" s="20"/>
    </row>
    <row r="348">
      <c r="E348" s="20"/>
      <c r="F348" s="10"/>
      <c r="G348" s="10"/>
      <c r="H348" s="10"/>
      <c r="I348" s="20"/>
    </row>
    <row r="349">
      <c r="E349" s="20"/>
      <c r="F349" s="10"/>
      <c r="G349" s="10"/>
      <c r="H349" s="10"/>
      <c r="I349" s="20"/>
    </row>
    <row r="350">
      <c r="E350" s="20"/>
      <c r="F350" s="10"/>
      <c r="G350" s="10"/>
      <c r="H350" s="10"/>
      <c r="I350" s="20"/>
    </row>
    <row r="351">
      <c r="E351" s="20"/>
      <c r="F351" s="10"/>
      <c r="G351" s="10"/>
      <c r="H351" s="10"/>
      <c r="I351" s="20"/>
    </row>
    <row r="352">
      <c r="E352" s="20"/>
      <c r="F352" s="10"/>
      <c r="G352" s="10"/>
      <c r="H352" s="10"/>
      <c r="I352" s="20"/>
    </row>
    <row r="353">
      <c r="E353" s="20"/>
      <c r="F353" s="10"/>
      <c r="G353" s="10"/>
      <c r="H353" s="10"/>
      <c r="I353" s="20"/>
    </row>
    <row r="354">
      <c r="E354" s="20"/>
      <c r="F354" s="10"/>
      <c r="G354" s="10"/>
      <c r="H354" s="10"/>
      <c r="I354" s="20"/>
    </row>
    <row r="355">
      <c r="E355" s="20"/>
      <c r="F355" s="10"/>
      <c r="G355" s="10"/>
      <c r="H355" s="10"/>
      <c r="I355" s="20"/>
    </row>
    <row r="356">
      <c r="E356" s="20"/>
      <c r="F356" s="10"/>
      <c r="G356" s="10"/>
      <c r="H356" s="10"/>
      <c r="I356" s="20"/>
    </row>
    <row r="357">
      <c r="E357" s="20"/>
      <c r="F357" s="10"/>
      <c r="G357" s="10"/>
      <c r="H357" s="10"/>
      <c r="I357" s="20"/>
    </row>
    <row r="358">
      <c r="E358" s="20"/>
      <c r="F358" s="10"/>
      <c r="G358" s="10"/>
      <c r="H358" s="10"/>
      <c r="I358" s="20"/>
    </row>
    <row r="359">
      <c r="E359" s="20"/>
      <c r="F359" s="10"/>
      <c r="G359" s="10"/>
      <c r="H359" s="10"/>
      <c r="I359" s="20"/>
    </row>
    <row r="360">
      <c r="E360" s="20"/>
      <c r="F360" s="10"/>
      <c r="G360" s="10"/>
      <c r="H360" s="10"/>
      <c r="I360" s="20"/>
    </row>
    <row r="361">
      <c r="E361" s="20"/>
      <c r="F361" s="10"/>
      <c r="G361" s="10"/>
      <c r="H361" s="10"/>
      <c r="I361" s="20"/>
    </row>
    <row r="362">
      <c r="E362" s="20"/>
      <c r="F362" s="10"/>
      <c r="G362" s="10"/>
      <c r="H362" s="10"/>
      <c r="I362" s="20"/>
    </row>
    <row r="363">
      <c r="E363" s="20"/>
      <c r="F363" s="10"/>
      <c r="G363" s="10"/>
      <c r="H363" s="10"/>
      <c r="I363" s="20"/>
    </row>
    <row r="364">
      <c r="E364" s="20"/>
      <c r="F364" s="10"/>
      <c r="G364" s="10"/>
      <c r="H364" s="10"/>
      <c r="I364" s="20"/>
    </row>
    <row r="365">
      <c r="E365" s="20"/>
      <c r="F365" s="10"/>
      <c r="G365" s="10"/>
      <c r="H365" s="10"/>
      <c r="I365" s="20"/>
    </row>
    <row r="366">
      <c r="E366" s="20"/>
      <c r="F366" s="10"/>
      <c r="G366" s="10"/>
      <c r="H366" s="10"/>
      <c r="I366" s="20"/>
    </row>
    <row r="367">
      <c r="E367" s="20"/>
      <c r="F367" s="10"/>
      <c r="G367" s="10"/>
      <c r="H367" s="10"/>
      <c r="I367" s="20"/>
    </row>
    <row r="368">
      <c r="E368" s="20"/>
      <c r="F368" s="10"/>
      <c r="G368" s="10"/>
      <c r="H368" s="10"/>
      <c r="I368" s="20"/>
    </row>
    <row r="369">
      <c r="E369" s="20"/>
      <c r="F369" s="10"/>
      <c r="G369" s="10"/>
      <c r="H369" s="10"/>
      <c r="I369" s="20"/>
    </row>
    <row r="370">
      <c r="E370" s="20"/>
      <c r="F370" s="10"/>
      <c r="G370" s="10"/>
      <c r="H370" s="10"/>
      <c r="I370" s="20"/>
    </row>
    <row r="371">
      <c r="E371" s="20"/>
      <c r="F371" s="10"/>
      <c r="G371" s="10"/>
      <c r="H371" s="10"/>
      <c r="I371" s="20"/>
    </row>
    <row r="372">
      <c r="E372" s="20"/>
      <c r="F372" s="10"/>
      <c r="G372" s="10"/>
      <c r="H372" s="10"/>
      <c r="I372" s="20"/>
    </row>
    <row r="373">
      <c r="E373" s="20"/>
      <c r="F373" s="10"/>
      <c r="G373" s="10"/>
      <c r="H373" s="10"/>
      <c r="I373" s="20"/>
    </row>
    <row r="374">
      <c r="E374" s="20"/>
      <c r="F374" s="10"/>
      <c r="G374" s="10"/>
      <c r="H374" s="10"/>
      <c r="I374" s="20"/>
    </row>
    <row r="375">
      <c r="E375" s="20"/>
      <c r="F375" s="10"/>
      <c r="G375" s="10"/>
      <c r="H375" s="10"/>
      <c r="I375" s="20"/>
    </row>
    <row r="376">
      <c r="E376" s="20"/>
      <c r="F376" s="10"/>
      <c r="G376" s="10"/>
      <c r="H376" s="10"/>
      <c r="I376" s="20"/>
    </row>
    <row r="377">
      <c r="E377" s="20"/>
      <c r="F377" s="10"/>
      <c r="G377" s="10"/>
      <c r="H377" s="10"/>
      <c r="I377" s="20"/>
    </row>
    <row r="378">
      <c r="E378" s="20"/>
      <c r="F378" s="10"/>
      <c r="G378" s="10"/>
      <c r="H378" s="10"/>
      <c r="I378" s="20"/>
    </row>
    <row r="379">
      <c r="E379" s="20"/>
      <c r="F379" s="10"/>
      <c r="G379" s="10"/>
      <c r="H379" s="10"/>
      <c r="I379" s="20"/>
    </row>
    <row r="380">
      <c r="E380" s="20"/>
      <c r="F380" s="10"/>
      <c r="G380" s="10"/>
      <c r="H380" s="10"/>
      <c r="I380" s="20"/>
    </row>
    <row r="381">
      <c r="E381" s="20"/>
      <c r="F381" s="10"/>
      <c r="G381" s="10"/>
      <c r="H381" s="10"/>
      <c r="I381" s="20"/>
    </row>
    <row r="382">
      <c r="E382" s="20"/>
      <c r="F382" s="10"/>
      <c r="G382" s="10"/>
      <c r="H382" s="10"/>
      <c r="I382" s="20"/>
    </row>
    <row r="383">
      <c r="E383" s="20"/>
      <c r="F383" s="10"/>
      <c r="G383" s="10"/>
      <c r="H383" s="10"/>
      <c r="I383" s="20"/>
    </row>
    <row r="384">
      <c r="E384" s="20"/>
      <c r="F384" s="10"/>
      <c r="G384" s="10"/>
      <c r="H384" s="10"/>
      <c r="I384" s="20"/>
    </row>
    <row r="385">
      <c r="E385" s="20"/>
      <c r="F385" s="10"/>
      <c r="G385" s="10"/>
      <c r="H385" s="10"/>
      <c r="I385" s="20"/>
    </row>
    <row r="386">
      <c r="E386" s="20"/>
      <c r="F386" s="10"/>
      <c r="G386" s="10"/>
      <c r="H386" s="10"/>
      <c r="I386" s="20"/>
    </row>
    <row r="387">
      <c r="E387" s="20"/>
      <c r="F387" s="10"/>
      <c r="G387" s="10"/>
      <c r="H387" s="10"/>
      <c r="I387" s="20"/>
    </row>
    <row r="388">
      <c r="E388" s="20"/>
      <c r="F388" s="10"/>
      <c r="G388" s="10"/>
      <c r="H388" s="10"/>
      <c r="I388" s="20"/>
    </row>
    <row r="389">
      <c r="E389" s="20"/>
      <c r="F389" s="10"/>
      <c r="G389" s="10"/>
      <c r="H389" s="10"/>
      <c r="I389" s="20"/>
    </row>
    <row r="390">
      <c r="E390" s="20"/>
      <c r="F390" s="10"/>
      <c r="G390" s="10"/>
      <c r="H390" s="10"/>
      <c r="I390" s="20"/>
    </row>
    <row r="391">
      <c r="E391" s="20"/>
      <c r="F391" s="10"/>
      <c r="G391" s="10"/>
      <c r="H391" s="10"/>
      <c r="I391" s="20"/>
    </row>
    <row r="392">
      <c r="E392" s="20"/>
      <c r="F392" s="10"/>
      <c r="G392" s="10"/>
      <c r="H392" s="10"/>
      <c r="I392" s="20"/>
    </row>
    <row r="393">
      <c r="E393" s="20"/>
      <c r="F393" s="10"/>
      <c r="G393" s="10"/>
      <c r="H393" s="10"/>
      <c r="I393" s="20"/>
    </row>
    <row r="394">
      <c r="E394" s="20"/>
      <c r="F394" s="10"/>
      <c r="G394" s="10"/>
      <c r="H394" s="10"/>
      <c r="I394" s="20"/>
    </row>
    <row r="395">
      <c r="E395" s="20"/>
      <c r="F395" s="10"/>
      <c r="G395" s="10"/>
      <c r="H395" s="10"/>
      <c r="I395" s="20"/>
    </row>
    <row r="396">
      <c r="E396" s="20"/>
      <c r="F396" s="10"/>
      <c r="G396" s="10"/>
      <c r="H396" s="10"/>
      <c r="I396" s="20"/>
    </row>
    <row r="397">
      <c r="E397" s="20"/>
      <c r="F397" s="10"/>
      <c r="G397" s="10"/>
      <c r="H397" s="10"/>
      <c r="I397" s="20"/>
    </row>
    <row r="398">
      <c r="E398" s="20"/>
      <c r="F398" s="10"/>
      <c r="G398" s="10"/>
      <c r="H398" s="10"/>
      <c r="I398" s="20"/>
    </row>
    <row r="399">
      <c r="E399" s="20"/>
      <c r="F399" s="10"/>
      <c r="G399" s="10"/>
      <c r="H399" s="10"/>
      <c r="I399" s="20"/>
    </row>
    <row r="400">
      <c r="E400" s="20"/>
      <c r="F400" s="10"/>
      <c r="G400" s="10"/>
      <c r="H400" s="10"/>
      <c r="I400" s="20"/>
    </row>
    <row r="401">
      <c r="E401" s="20"/>
      <c r="F401" s="10"/>
      <c r="G401" s="10"/>
      <c r="H401" s="10"/>
      <c r="I401" s="20"/>
    </row>
    <row r="402">
      <c r="E402" s="20"/>
      <c r="F402" s="10"/>
      <c r="G402" s="10"/>
      <c r="H402" s="10"/>
      <c r="I402" s="20"/>
    </row>
    <row r="403">
      <c r="E403" s="20"/>
      <c r="F403" s="10"/>
      <c r="G403" s="10"/>
      <c r="H403" s="10"/>
      <c r="I403" s="20"/>
    </row>
    <row r="404">
      <c r="E404" s="20"/>
      <c r="F404" s="10"/>
      <c r="G404" s="10"/>
      <c r="H404" s="10"/>
      <c r="I404" s="20"/>
    </row>
    <row r="405">
      <c r="E405" s="20"/>
      <c r="F405" s="10"/>
      <c r="G405" s="10"/>
      <c r="H405" s="10"/>
      <c r="I405" s="20"/>
    </row>
    <row r="406">
      <c r="E406" s="20"/>
      <c r="F406" s="10"/>
      <c r="G406" s="10"/>
      <c r="H406" s="10"/>
      <c r="I406" s="20"/>
    </row>
    <row r="407">
      <c r="E407" s="20"/>
      <c r="F407" s="10"/>
      <c r="G407" s="10"/>
      <c r="H407" s="10"/>
      <c r="I407" s="20"/>
    </row>
    <row r="408">
      <c r="E408" s="20"/>
      <c r="F408" s="10"/>
      <c r="G408" s="10"/>
      <c r="H408" s="10"/>
      <c r="I408" s="20"/>
    </row>
    <row r="409">
      <c r="E409" s="20"/>
      <c r="F409" s="10"/>
      <c r="G409" s="10"/>
      <c r="H409" s="10"/>
      <c r="I409" s="20"/>
    </row>
    <row r="410">
      <c r="E410" s="20"/>
      <c r="F410" s="10"/>
      <c r="G410" s="10"/>
      <c r="H410" s="10"/>
      <c r="I410" s="20"/>
    </row>
    <row r="411">
      <c r="E411" s="20"/>
      <c r="F411" s="10"/>
      <c r="G411" s="10"/>
      <c r="H411" s="10"/>
      <c r="I411" s="20"/>
    </row>
    <row r="412">
      <c r="E412" s="20"/>
      <c r="F412" s="10"/>
      <c r="G412" s="10"/>
      <c r="H412" s="10"/>
      <c r="I412" s="20"/>
    </row>
    <row r="413">
      <c r="E413" s="20"/>
      <c r="F413" s="10"/>
      <c r="G413" s="10"/>
      <c r="H413" s="10"/>
      <c r="I413" s="20"/>
    </row>
    <row r="414">
      <c r="E414" s="20"/>
      <c r="F414" s="10"/>
      <c r="G414" s="10"/>
      <c r="H414" s="10"/>
      <c r="I414" s="20"/>
    </row>
    <row r="415">
      <c r="E415" s="20"/>
      <c r="F415" s="10"/>
      <c r="G415" s="10"/>
      <c r="H415" s="10"/>
      <c r="I415" s="20"/>
    </row>
    <row r="416">
      <c r="E416" s="20"/>
      <c r="F416" s="10"/>
      <c r="G416" s="10"/>
      <c r="H416" s="10"/>
      <c r="I416" s="20"/>
    </row>
    <row r="417">
      <c r="E417" s="20"/>
      <c r="F417" s="10"/>
      <c r="G417" s="10"/>
      <c r="H417" s="10"/>
      <c r="I417" s="20"/>
    </row>
    <row r="418">
      <c r="E418" s="20"/>
      <c r="F418" s="10"/>
      <c r="G418" s="10"/>
      <c r="H418" s="10"/>
      <c r="I418" s="20"/>
    </row>
    <row r="419">
      <c r="E419" s="20"/>
      <c r="F419" s="10"/>
      <c r="G419" s="10"/>
      <c r="H419" s="10"/>
      <c r="I419" s="20"/>
    </row>
    <row r="420">
      <c r="E420" s="20"/>
      <c r="F420" s="10"/>
      <c r="G420" s="10"/>
      <c r="H420" s="10"/>
      <c r="I420" s="20"/>
    </row>
    <row r="421">
      <c r="E421" s="20"/>
      <c r="F421" s="10"/>
      <c r="G421" s="10"/>
      <c r="H421" s="10"/>
      <c r="I421" s="20"/>
    </row>
    <row r="422">
      <c r="E422" s="20"/>
      <c r="F422" s="10"/>
      <c r="G422" s="10"/>
      <c r="H422" s="10"/>
      <c r="I422" s="20"/>
    </row>
    <row r="423">
      <c r="E423" s="20"/>
      <c r="F423" s="10"/>
      <c r="G423" s="10"/>
      <c r="H423" s="10"/>
      <c r="I423" s="20"/>
    </row>
    <row r="424">
      <c r="E424" s="20"/>
      <c r="F424" s="10"/>
      <c r="G424" s="10"/>
      <c r="H424" s="10"/>
      <c r="I424" s="20"/>
    </row>
    <row r="425">
      <c r="E425" s="20"/>
      <c r="F425" s="10"/>
      <c r="G425" s="10"/>
      <c r="H425" s="10"/>
      <c r="I425" s="20"/>
    </row>
    <row r="426">
      <c r="E426" s="20"/>
      <c r="F426" s="10"/>
      <c r="G426" s="10"/>
      <c r="H426" s="10"/>
      <c r="I426" s="20"/>
    </row>
    <row r="427">
      <c r="E427" s="20"/>
      <c r="F427" s="10"/>
      <c r="G427" s="10"/>
      <c r="H427" s="10"/>
      <c r="I427" s="20"/>
    </row>
    <row r="428">
      <c r="E428" s="20"/>
      <c r="F428" s="10"/>
      <c r="G428" s="10"/>
      <c r="H428" s="10"/>
      <c r="I428" s="20"/>
    </row>
    <row r="429">
      <c r="E429" s="20"/>
      <c r="F429" s="10"/>
      <c r="G429" s="10"/>
      <c r="H429" s="10"/>
      <c r="I429" s="20"/>
    </row>
    <row r="430">
      <c r="E430" s="20"/>
      <c r="F430" s="10"/>
      <c r="G430" s="10"/>
      <c r="H430" s="10"/>
      <c r="I430" s="20"/>
    </row>
    <row r="431">
      <c r="E431" s="20"/>
      <c r="F431" s="10"/>
      <c r="G431" s="10"/>
      <c r="H431" s="10"/>
      <c r="I431" s="20"/>
    </row>
    <row r="432">
      <c r="E432" s="20"/>
      <c r="F432" s="10"/>
      <c r="G432" s="10"/>
      <c r="H432" s="10"/>
      <c r="I432" s="20"/>
    </row>
    <row r="433">
      <c r="E433" s="20"/>
      <c r="F433" s="10"/>
      <c r="G433" s="10"/>
      <c r="H433" s="10"/>
      <c r="I433" s="20"/>
    </row>
    <row r="434">
      <c r="E434" s="20"/>
      <c r="F434" s="10"/>
      <c r="G434" s="10"/>
      <c r="H434" s="10"/>
      <c r="I434" s="20"/>
    </row>
    <row r="435">
      <c r="E435" s="20"/>
      <c r="F435" s="10"/>
      <c r="G435" s="10"/>
      <c r="H435" s="10"/>
      <c r="I435" s="20"/>
    </row>
    <row r="436">
      <c r="E436" s="20"/>
      <c r="F436" s="10"/>
      <c r="G436" s="10"/>
      <c r="H436" s="10"/>
      <c r="I436" s="20"/>
    </row>
    <row r="437">
      <c r="E437" s="20"/>
      <c r="F437" s="10"/>
      <c r="G437" s="10"/>
      <c r="H437" s="10"/>
      <c r="I437" s="20"/>
    </row>
    <row r="438">
      <c r="E438" s="20"/>
      <c r="F438" s="10"/>
      <c r="G438" s="10"/>
      <c r="H438" s="10"/>
      <c r="I438" s="20"/>
    </row>
    <row r="439">
      <c r="E439" s="20"/>
      <c r="F439" s="10"/>
      <c r="G439" s="10"/>
      <c r="H439" s="10"/>
      <c r="I439" s="20"/>
    </row>
    <row r="440">
      <c r="E440" s="20"/>
      <c r="F440" s="10"/>
      <c r="G440" s="10"/>
      <c r="H440" s="10"/>
      <c r="I440" s="20"/>
    </row>
    <row r="441">
      <c r="E441" s="20"/>
      <c r="F441" s="10"/>
      <c r="G441" s="10"/>
      <c r="H441" s="10"/>
      <c r="I441" s="20"/>
    </row>
    <row r="442">
      <c r="E442" s="20"/>
      <c r="F442" s="10"/>
      <c r="G442" s="10"/>
      <c r="H442" s="10"/>
      <c r="I442" s="20"/>
    </row>
    <row r="443">
      <c r="E443" s="20"/>
      <c r="F443" s="10"/>
      <c r="G443" s="10"/>
      <c r="H443" s="10"/>
      <c r="I443" s="20"/>
    </row>
    <row r="444">
      <c r="E444" s="20"/>
      <c r="F444" s="10"/>
      <c r="G444" s="10"/>
      <c r="H444" s="10"/>
      <c r="I444" s="20"/>
    </row>
    <row r="445">
      <c r="E445" s="20"/>
      <c r="F445" s="10"/>
      <c r="G445" s="10"/>
      <c r="H445" s="10"/>
      <c r="I445" s="20"/>
    </row>
    <row r="446">
      <c r="E446" s="20"/>
      <c r="F446" s="10"/>
      <c r="G446" s="10"/>
      <c r="H446" s="10"/>
      <c r="I446" s="20"/>
    </row>
    <row r="447">
      <c r="E447" s="20"/>
      <c r="F447" s="10"/>
      <c r="G447" s="10"/>
      <c r="H447" s="10"/>
      <c r="I447" s="20"/>
    </row>
    <row r="448">
      <c r="E448" s="20"/>
      <c r="F448" s="10"/>
      <c r="G448" s="10"/>
      <c r="H448" s="10"/>
      <c r="I448" s="20"/>
    </row>
    <row r="449">
      <c r="E449" s="20"/>
      <c r="F449" s="10"/>
      <c r="G449" s="10"/>
      <c r="H449" s="10"/>
      <c r="I449" s="20"/>
    </row>
    <row r="450">
      <c r="E450" s="20"/>
      <c r="F450" s="10"/>
      <c r="G450" s="10"/>
      <c r="H450" s="10"/>
      <c r="I450" s="20"/>
    </row>
    <row r="451">
      <c r="E451" s="20"/>
      <c r="F451" s="10"/>
      <c r="G451" s="10"/>
      <c r="H451" s="10"/>
      <c r="I451" s="20"/>
    </row>
    <row r="452">
      <c r="E452" s="20"/>
      <c r="F452" s="10"/>
      <c r="G452" s="10"/>
      <c r="H452" s="10"/>
      <c r="I452" s="20"/>
    </row>
    <row r="453">
      <c r="E453" s="20"/>
      <c r="F453" s="10"/>
      <c r="G453" s="10"/>
      <c r="H453" s="10"/>
      <c r="I453" s="20"/>
    </row>
    <row r="454">
      <c r="E454" s="20"/>
      <c r="F454" s="10"/>
      <c r="G454" s="10"/>
      <c r="H454" s="10"/>
      <c r="I454" s="20"/>
    </row>
    <row r="455">
      <c r="E455" s="20"/>
      <c r="F455" s="10"/>
      <c r="G455" s="10"/>
      <c r="H455" s="10"/>
      <c r="I455" s="20"/>
    </row>
    <row r="456">
      <c r="E456" s="20"/>
      <c r="F456" s="10"/>
      <c r="G456" s="10"/>
      <c r="H456" s="10"/>
      <c r="I456" s="20"/>
    </row>
    <row r="457">
      <c r="E457" s="20"/>
      <c r="F457" s="10"/>
      <c r="G457" s="10"/>
      <c r="H457" s="10"/>
      <c r="I457" s="20"/>
    </row>
    <row r="458">
      <c r="E458" s="20"/>
      <c r="F458" s="10"/>
      <c r="G458" s="10"/>
      <c r="H458" s="10"/>
      <c r="I458" s="20"/>
    </row>
    <row r="459">
      <c r="E459" s="20"/>
      <c r="F459" s="10"/>
      <c r="G459" s="10"/>
      <c r="H459" s="10"/>
      <c r="I459" s="20"/>
    </row>
    <row r="460">
      <c r="E460" s="20"/>
      <c r="F460" s="10"/>
      <c r="G460" s="10"/>
      <c r="H460" s="10"/>
      <c r="I460" s="20"/>
    </row>
    <row r="461">
      <c r="E461" s="20"/>
      <c r="F461" s="10"/>
      <c r="G461" s="10"/>
      <c r="H461" s="10"/>
      <c r="I461" s="20"/>
    </row>
    <row r="462">
      <c r="E462" s="20"/>
      <c r="F462" s="10"/>
      <c r="G462" s="10"/>
      <c r="H462" s="10"/>
      <c r="I462" s="20"/>
    </row>
    <row r="463">
      <c r="E463" s="20"/>
      <c r="F463" s="10"/>
      <c r="G463" s="10"/>
      <c r="H463" s="10"/>
      <c r="I463" s="20"/>
    </row>
    <row r="464">
      <c r="E464" s="20"/>
      <c r="F464" s="10"/>
      <c r="G464" s="10"/>
      <c r="H464" s="10"/>
      <c r="I464" s="20"/>
    </row>
    <row r="465">
      <c r="E465" s="20"/>
      <c r="F465" s="10"/>
      <c r="G465" s="10"/>
      <c r="H465" s="10"/>
      <c r="I465" s="20"/>
    </row>
    <row r="466">
      <c r="E466" s="20"/>
      <c r="F466" s="10"/>
      <c r="G466" s="10"/>
      <c r="H466" s="10"/>
      <c r="I466" s="20"/>
    </row>
    <row r="467">
      <c r="E467" s="20"/>
      <c r="F467" s="10"/>
      <c r="G467" s="10"/>
      <c r="H467" s="10"/>
      <c r="I467" s="20"/>
    </row>
    <row r="468">
      <c r="E468" s="20"/>
      <c r="F468" s="10"/>
      <c r="G468" s="10"/>
      <c r="H468" s="10"/>
      <c r="I468" s="20"/>
    </row>
    <row r="469">
      <c r="E469" s="20"/>
      <c r="F469" s="10"/>
      <c r="G469" s="10"/>
      <c r="H469" s="10"/>
      <c r="I469" s="20"/>
    </row>
    <row r="470">
      <c r="E470" s="20"/>
      <c r="F470" s="10"/>
      <c r="G470" s="10"/>
      <c r="H470" s="10"/>
      <c r="I470" s="20"/>
    </row>
    <row r="471">
      <c r="E471" s="20"/>
      <c r="F471" s="10"/>
      <c r="G471" s="10"/>
      <c r="H471" s="10"/>
      <c r="I471" s="20"/>
    </row>
    <row r="472">
      <c r="E472" s="20"/>
      <c r="F472" s="10"/>
      <c r="G472" s="10"/>
      <c r="H472" s="10"/>
      <c r="I472" s="20"/>
    </row>
    <row r="473">
      <c r="E473" s="20"/>
      <c r="F473" s="10"/>
      <c r="G473" s="10"/>
      <c r="H473" s="10"/>
      <c r="I473" s="20"/>
    </row>
    <row r="474">
      <c r="E474" s="20"/>
      <c r="F474" s="10"/>
      <c r="G474" s="10"/>
      <c r="H474" s="10"/>
      <c r="I474" s="20"/>
    </row>
    <row r="475">
      <c r="E475" s="20"/>
      <c r="F475" s="10"/>
      <c r="G475" s="10"/>
      <c r="H475" s="10"/>
      <c r="I475" s="20"/>
    </row>
    <row r="476">
      <c r="E476" s="20"/>
      <c r="F476" s="10"/>
      <c r="G476" s="10"/>
      <c r="H476" s="10"/>
      <c r="I476" s="20"/>
    </row>
    <row r="477">
      <c r="E477" s="20"/>
      <c r="F477" s="10"/>
      <c r="G477" s="10"/>
      <c r="H477" s="10"/>
      <c r="I477" s="20"/>
    </row>
    <row r="478">
      <c r="E478" s="20"/>
      <c r="F478" s="10"/>
      <c r="G478" s="10"/>
      <c r="H478" s="10"/>
      <c r="I478" s="20"/>
    </row>
    <row r="479">
      <c r="E479" s="20"/>
      <c r="F479" s="10"/>
      <c r="G479" s="10"/>
      <c r="H479" s="10"/>
      <c r="I479" s="20"/>
    </row>
    <row r="480">
      <c r="E480" s="20"/>
      <c r="F480" s="10"/>
      <c r="G480" s="10"/>
      <c r="H480" s="10"/>
      <c r="I480" s="20"/>
    </row>
    <row r="481">
      <c r="E481" s="20"/>
      <c r="F481" s="10"/>
      <c r="G481" s="10"/>
      <c r="H481" s="10"/>
      <c r="I481" s="20"/>
    </row>
    <row r="482">
      <c r="E482" s="20"/>
      <c r="F482" s="10"/>
      <c r="G482" s="10"/>
      <c r="H482" s="10"/>
      <c r="I482" s="20"/>
    </row>
    <row r="483">
      <c r="E483" s="20"/>
      <c r="F483" s="10"/>
      <c r="G483" s="10"/>
      <c r="H483" s="10"/>
      <c r="I483" s="20"/>
    </row>
    <row r="484">
      <c r="E484" s="20"/>
      <c r="F484" s="10"/>
      <c r="G484" s="10"/>
      <c r="H484" s="10"/>
      <c r="I484" s="20"/>
    </row>
    <row r="485">
      <c r="E485" s="20"/>
      <c r="F485" s="10"/>
      <c r="G485" s="10"/>
      <c r="H485" s="10"/>
      <c r="I485" s="20"/>
    </row>
    <row r="486">
      <c r="E486" s="20"/>
      <c r="F486" s="10"/>
      <c r="G486" s="10"/>
      <c r="H486" s="10"/>
      <c r="I486" s="20"/>
    </row>
    <row r="487">
      <c r="E487" s="20"/>
      <c r="F487" s="10"/>
      <c r="G487" s="10"/>
      <c r="H487" s="10"/>
      <c r="I487" s="20"/>
    </row>
    <row r="488">
      <c r="E488" s="20"/>
      <c r="F488" s="10"/>
      <c r="G488" s="10"/>
      <c r="H488" s="10"/>
      <c r="I488" s="20"/>
    </row>
    <row r="489">
      <c r="E489" s="20"/>
      <c r="F489" s="10"/>
      <c r="G489" s="10"/>
      <c r="H489" s="10"/>
      <c r="I489" s="20"/>
    </row>
    <row r="490">
      <c r="E490" s="20"/>
      <c r="F490" s="10"/>
      <c r="G490" s="10"/>
      <c r="H490" s="10"/>
      <c r="I490" s="20"/>
    </row>
    <row r="491">
      <c r="E491" s="20"/>
      <c r="F491" s="10"/>
      <c r="G491" s="10"/>
      <c r="H491" s="10"/>
      <c r="I491" s="20"/>
    </row>
    <row r="492">
      <c r="E492" s="20"/>
      <c r="F492" s="10"/>
      <c r="G492" s="10"/>
      <c r="H492" s="10"/>
      <c r="I492" s="20"/>
    </row>
    <row r="493">
      <c r="E493" s="20"/>
      <c r="F493" s="10"/>
      <c r="G493" s="10"/>
      <c r="H493" s="10"/>
      <c r="I493" s="20"/>
    </row>
    <row r="494">
      <c r="E494" s="20"/>
      <c r="F494" s="10"/>
      <c r="G494" s="10"/>
      <c r="H494" s="10"/>
      <c r="I494" s="20"/>
    </row>
    <row r="495">
      <c r="E495" s="20"/>
      <c r="F495" s="10"/>
      <c r="G495" s="10"/>
      <c r="H495" s="10"/>
      <c r="I495" s="20"/>
    </row>
    <row r="496">
      <c r="E496" s="20"/>
      <c r="F496" s="10"/>
      <c r="G496" s="10"/>
      <c r="H496" s="10"/>
      <c r="I496" s="20"/>
    </row>
    <row r="497">
      <c r="E497" s="20"/>
      <c r="F497" s="10"/>
      <c r="G497" s="10"/>
      <c r="H497" s="10"/>
      <c r="I497" s="20"/>
    </row>
    <row r="498">
      <c r="E498" s="20"/>
      <c r="F498" s="10"/>
      <c r="G498" s="10"/>
      <c r="H498" s="10"/>
      <c r="I498" s="20"/>
    </row>
    <row r="499">
      <c r="E499" s="20"/>
      <c r="F499" s="10"/>
      <c r="G499" s="10"/>
      <c r="H499" s="10"/>
      <c r="I499" s="20"/>
    </row>
    <row r="500">
      <c r="E500" s="20"/>
      <c r="F500" s="10"/>
      <c r="G500" s="10"/>
      <c r="H500" s="10"/>
      <c r="I500" s="20"/>
    </row>
    <row r="501">
      <c r="E501" s="20"/>
      <c r="F501" s="10"/>
      <c r="G501" s="10"/>
      <c r="H501" s="10"/>
      <c r="I501" s="20"/>
    </row>
    <row r="502">
      <c r="E502" s="20"/>
      <c r="F502" s="10"/>
      <c r="G502" s="10"/>
      <c r="H502" s="10"/>
      <c r="I502" s="20"/>
    </row>
    <row r="503">
      <c r="E503" s="20"/>
      <c r="F503" s="10"/>
      <c r="G503" s="10"/>
      <c r="H503" s="10"/>
      <c r="I503" s="20"/>
    </row>
    <row r="504">
      <c r="E504" s="20"/>
      <c r="F504" s="10"/>
      <c r="G504" s="10"/>
      <c r="H504" s="10"/>
      <c r="I504" s="20"/>
    </row>
    <row r="505">
      <c r="E505" s="20"/>
      <c r="F505" s="10"/>
      <c r="G505" s="10"/>
      <c r="H505" s="10"/>
      <c r="I505" s="20"/>
    </row>
    <row r="506">
      <c r="E506" s="20"/>
      <c r="F506" s="10"/>
      <c r="G506" s="10"/>
      <c r="H506" s="10"/>
      <c r="I506" s="20"/>
    </row>
    <row r="507">
      <c r="E507" s="20"/>
      <c r="F507" s="10"/>
      <c r="G507" s="10"/>
      <c r="H507" s="10"/>
      <c r="I507" s="20"/>
    </row>
    <row r="508">
      <c r="E508" s="20"/>
      <c r="F508" s="10"/>
      <c r="G508" s="10"/>
      <c r="H508" s="10"/>
      <c r="I508" s="20"/>
    </row>
    <row r="509">
      <c r="E509" s="20"/>
      <c r="F509" s="10"/>
      <c r="G509" s="10"/>
      <c r="H509" s="10"/>
      <c r="I509" s="20"/>
    </row>
    <row r="510">
      <c r="E510" s="20"/>
      <c r="F510" s="10"/>
      <c r="G510" s="10"/>
      <c r="H510" s="10"/>
      <c r="I510" s="20"/>
    </row>
    <row r="511">
      <c r="E511" s="20"/>
      <c r="F511" s="10"/>
      <c r="G511" s="10"/>
      <c r="H511" s="10"/>
      <c r="I511" s="20"/>
    </row>
    <row r="512">
      <c r="E512" s="20"/>
      <c r="F512" s="10"/>
      <c r="G512" s="10"/>
      <c r="H512" s="10"/>
      <c r="I512" s="20"/>
    </row>
    <row r="513">
      <c r="E513" s="20"/>
      <c r="F513" s="10"/>
      <c r="G513" s="10"/>
      <c r="H513" s="10"/>
      <c r="I513" s="20"/>
    </row>
    <row r="514">
      <c r="E514" s="20"/>
      <c r="F514" s="10"/>
      <c r="G514" s="10"/>
      <c r="H514" s="10"/>
      <c r="I514" s="20"/>
    </row>
    <row r="515">
      <c r="E515" s="20"/>
      <c r="F515" s="10"/>
      <c r="G515" s="10"/>
      <c r="H515" s="10"/>
      <c r="I515" s="20"/>
    </row>
    <row r="516">
      <c r="E516" s="20"/>
      <c r="F516" s="10"/>
      <c r="G516" s="10"/>
      <c r="H516" s="10"/>
      <c r="I516" s="20"/>
    </row>
    <row r="517">
      <c r="E517" s="20"/>
      <c r="F517" s="10"/>
      <c r="G517" s="10"/>
      <c r="H517" s="10"/>
      <c r="I517" s="20"/>
    </row>
    <row r="518">
      <c r="E518" s="20"/>
      <c r="F518" s="10"/>
      <c r="G518" s="10"/>
      <c r="H518" s="10"/>
      <c r="I518" s="20"/>
    </row>
    <row r="519">
      <c r="E519" s="20"/>
      <c r="F519" s="10"/>
      <c r="G519" s="10"/>
      <c r="H519" s="10"/>
      <c r="I519" s="20"/>
    </row>
    <row r="520">
      <c r="E520" s="20"/>
      <c r="F520" s="10"/>
      <c r="G520" s="10"/>
      <c r="H520" s="10"/>
      <c r="I520" s="20"/>
    </row>
    <row r="521">
      <c r="E521" s="20"/>
      <c r="F521" s="10"/>
      <c r="G521" s="10"/>
      <c r="H521" s="10"/>
      <c r="I521" s="20"/>
    </row>
    <row r="522">
      <c r="E522" s="20"/>
      <c r="F522" s="10"/>
      <c r="G522" s="10"/>
      <c r="H522" s="10"/>
      <c r="I522" s="20"/>
    </row>
    <row r="523">
      <c r="E523" s="20"/>
      <c r="F523" s="10"/>
      <c r="G523" s="10"/>
      <c r="H523" s="10"/>
      <c r="I523" s="20"/>
    </row>
    <row r="524">
      <c r="E524" s="20"/>
      <c r="F524" s="10"/>
      <c r="G524" s="10"/>
      <c r="H524" s="10"/>
      <c r="I524" s="20"/>
    </row>
    <row r="525">
      <c r="E525" s="20"/>
      <c r="F525" s="10"/>
      <c r="G525" s="10"/>
      <c r="H525" s="10"/>
      <c r="I525" s="20"/>
    </row>
    <row r="526">
      <c r="E526" s="20"/>
      <c r="F526" s="10"/>
      <c r="G526" s="10"/>
      <c r="H526" s="10"/>
      <c r="I526" s="20"/>
    </row>
    <row r="527">
      <c r="E527" s="20"/>
      <c r="F527" s="10"/>
      <c r="G527" s="10"/>
      <c r="H527" s="10"/>
      <c r="I527" s="20"/>
    </row>
    <row r="528">
      <c r="E528" s="20"/>
      <c r="F528" s="10"/>
      <c r="G528" s="10"/>
      <c r="H528" s="10"/>
      <c r="I528" s="20"/>
    </row>
    <row r="529">
      <c r="E529" s="20"/>
      <c r="F529" s="10"/>
      <c r="G529" s="10"/>
      <c r="H529" s="10"/>
      <c r="I529" s="20"/>
    </row>
    <row r="530">
      <c r="E530" s="20"/>
      <c r="F530" s="10"/>
      <c r="G530" s="10"/>
      <c r="H530" s="10"/>
      <c r="I530" s="20"/>
    </row>
    <row r="531">
      <c r="E531" s="20"/>
      <c r="F531" s="10"/>
      <c r="G531" s="10"/>
      <c r="H531" s="10"/>
      <c r="I531" s="20"/>
    </row>
    <row r="532">
      <c r="E532" s="20"/>
      <c r="F532" s="10"/>
      <c r="G532" s="10"/>
      <c r="H532" s="10"/>
      <c r="I532" s="20"/>
    </row>
    <row r="533">
      <c r="E533" s="20"/>
      <c r="F533" s="10"/>
      <c r="G533" s="10"/>
      <c r="H533" s="10"/>
      <c r="I533" s="20"/>
    </row>
    <row r="534">
      <c r="E534" s="20"/>
      <c r="F534" s="10"/>
      <c r="G534" s="10"/>
      <c r="H534" s="10"/>
      <c r="I534" s="20"/>
    </row>
    <row r="535">
      <c r="E535" s="20"/>
      <c r="F535" s="10"/>
      <c r="G535" s="10"/>
      <c r="H535" s="10"/>
      <c r="I535" s="20"/>
    </row>
    <row r="536">
      <c r="E536" s="20"/>
      <c r="F536" s="10"/>
      <c r="G536" s="10"/>
      <c r="H536" s="10"/>
      <c r="I536" s="20"/>
    </row>
    <row r="537">
      <c r="E537" s="20"/>
      <c r="F537" s="10"/>
      <c r="G537" s="10"/>
      <c r="H537" s="10"/>
      <c r="I537" s="20"/>
    </row>
    <row r="538">
      <c r="E538" s="20"/>
      <c r="F538" s="10"/>
      <c r="G538" s="10"/>
      <c r="H538" s="10"/>
      <c r="I538" s="20"/>
    </row>
    <row r="539">
      <c r="E539" s="20"/>
      <c r="F539" s="10"/>
      <c r="G539" s="10"/>
      <c r="H539" s="10"/>
      <c r="I539" s="20"/>
    </row>
    <row r="540">
      <c r="E540" s="20"/>
      <c r="F540" s="10"/>
      <c r="G540" s="10"/>
      <c r="H540" s="10"/>
      <c r="I540" s="20"/>
    </row>
    <row r="541">
      <c r="E541" s="20"/>
      <c r="F541" s="10"/>
      <c r="G541" s="10"/>
      <c r="H541" s="10"/>
      <c r="I541" s="20"/>
    </row>
    <row r="542">
      <c r="E542" s="20"/>
      <c r="F542" s="10"/>
      <c r="G542" s="10"/>
      <c r="H542" s="10"/>
      <c r="I542" s="20"/>
    </row>
    <row r="543">
      <c r="E543" s="20"/>
      <c r="F543" s="10"/>
      <c r="G543" s="10"/>
      <c r="H543" s="10"/>
      <c r="I543" s="20"/>
    </row>
    <row r="544">
      <c r="E544" s="20"/>
      <c r="F544" s="10"/>
      <c r="G544" s="10"/>
      <c r="H544" s="10"/>
      <c r="I544" s="20"/>
    </row>
    <row r="545">
      <c r="E545" s="20"/>
      <c r="F545" s="10"/>
      <c r="G545" s="10"/>
      <c r="H545" s="10"/>
      <c r="I545" s="20"/>
    </row>
    <row r="546">
      <c r="E546" s="20"/>
      <c r="F546" s="10"/>
      <c r="G546" s="10"/>
      <c r="H546" s="10"/>
      <c r="I546" s="20"/>
    </row>
    <row r="547">
      <c r="E547" s="20"/>
      <c r="F547" s="10"/>
      <c r="G547" s="10"/>
      <c r="H547" s="10"/>
      <c r="I547" s="20"/>
    </row>
    <row r="548">
      <c r="E548" s="20"/>
      <c r="F548" s="10"/>
      <c r="G548" s="10"/>
      <c r="H548" s="10"/>
      <c r="I548" s="20"/>
    </row>
    <row r="549">
      <c r="E549" s="20"/>
      <c r="F549" s="10"/>
      <c r="G549" s="10"/>
      <c r="H549" s="10"/>
      <c r="I549" s="20"/>
    </row>
    <row r="550">
      <c r="E550" s="20"/>
      <c r="F550" s="10"/>
      <c r="G550" s="10"/>
      <c r="H550" s="10"/>
      <c r="I550" s="20"/>
    </row>
    <row r="551">
      <c r="E551" s="20"/>
      <c r="F551" s="10"/>
      <c r="G551" s="10"/>
      <c r="H551" s="10"/>
      <c r="I551" s="20"/>
    </row>
    <row r="552">
      <c r="E552" s="20"/>
      <c r="F552" s="10"/>
      <c r="G552" s="10"/>
      <c r="H552" s="10"/>
      <c r="I552" s="20"/>
    </row>
    <row r="553">
      <c r="E553" s="20"/>
      <c r="F553" s="10"/>
      <c r="G553" s="10"/>
      <c r="H553" s="10"/>
      <c r="I553" s="20"/>
    </row>
    <row r="554">
      <c r="E554" s="20"/>
      <c r="F554" s="10"/>
      <c r="G554" s="10"/>
      <c r="H554" s="10"/>
      <c r="I554" s="20"/>
    </row>
    <row r="555">
      <c r="E555" s="20"/>
      <c r="F555" s="10"/>
      <c r="G555" s="10"/>
      <c r="H555" s="10"/>
      <c r="I555" s="20"/>
    </row>
    <row r="556">
      <c r="E556" s="20"/>
      <c r="F556" s="10"/>
      <c r="G556" s="10"/>
      <c r="H556" s="10"/>
      <c r="I556" s="20"/>
    </row>
    <row r="557">
      <c r="E557" s="20"/>
      <c r="F557" s="10"/>
      <c r="G557" s="10"/>
      <c r="H557" s="10"/>
      <c r="I557" s="20"/>
    </row>
    <row r="558">
      <c r="E558" s="20"/>
      <c r="F558" s="10"/>
      <c r="G558" s="10"/>
      <c r="H558" s="10"/>
      <c r="I558" s="20"/>
    </row>
    <row r="559">
      <c r="E559" s="20"/>
      <c r="F559" s="10"/>
      <c r="G559" s="10"/>
      <c r="H559" s="10"/>
      <c r="I559" s="20"/>
    </row>
    <row r="560">
      <c r="E560" s="20"/>
      <c r="F560" s="10"/>
      <c r="G560" s="10"/>
      <c r="H560" s="10"/>
      <c r="I560" s="20"/>
    </row>
    <row r="561">
      <c r="E561" s="20"/>
      <c r="F561" s="10"/>
      <c r="G561" s="10"/>
      <c r="H561" s="10"/>
      <c r="I561" s="20"/>
    </row>
    <row r="562">
      <c r="E562" s="20"/>
      <c r="F562" s="10"/>
      <c r="G562" s="10"/>
      <c r="H562" s="10"/>
      <c r="I562" s="20"/>
    </row>
    <row r="563">
      <c r="E563" s="20"/>
      <c r="F563" s="10"/>
      <c r="G563" s="10"/>
      <c r="H563" s="10"/>
      <c r="I563" s="20"/>
    </row>
    <row r="564">
      <c r="E564" s="20"/>
      <c r="F564" s="10"/>
      <c r="G564" s="10"/>
      <c r="H564" s="10"/>
      <c r="I564" s="20"/>
    </row>
    <row r="565">
      <c r="E565" s="20"/>
      <c r="F565" s="10"/>
      <c r="G565" s="10"/>
      <c r="H565" s="10"/>
      <c r="I565" s="20"/>
    </row>
    <row r="566">
      <c r="E566" s="20"/>
      <c r="F566" s="10"/>
      <c r="G566" s="10"/>
      <c r="H566" s="10"/>
      <c r="I566" s="20"/>
    </row>
    <row r="567">
      <c r="E567" s="20"/>
      <c r="F567" s="10"/>
      <c r="G567" s="10"/>
      <c r="H567" s="10"/>
      <c r="I567" s="20"/>
    </row>
    <row r="568">
      <c r="E568" s="20"/>
      <c r="F568" s="10"/>
      <c r="G568" s="10"/>
      <c r="H568" s="10"/>
      <c r="I568" s="20"/>
    </row>
    <row r="569">
      <c r="E569" s="20"/>
      <c r="F569" s="10"/>
      <c r="G569" s="10"/>
      <c r="H569" s="10"/>
      <c r="I569" s="20"/>
    </row>
    <row r="570">
      <c r="E570" s="20"/>
      <c r="F570" s="10"/>
      <c r="G570" s="10"/>
      <c r="H570" s="10"/>
      <c r="I570" s="20"/>
    </row>
    <row r="571">
      <c r="E571" s="20"/>
      <c r="F571" s="10"/>
      <c r="G571" s="10"/>
      <c r="H571" s="10"/>
      <c r="I571" s="20"/>
    </row>
    <row r="572">
      <c r="E572" s="20"/>
      <c r="F572" s="10"/>
      <c r="G572" s="10"/>
      <c r="H572" s="10"/>
      <c r="I572" s="20"/>
    </row>
    <row r="573">
      <c r="E573" s="20"/>
      <c r="F573" s="10"/>
      <c r="G573" s="10"/>
      <c r="H573" s="10"/>
      <c r="I573" s="20"/>
    </row>
    <row r="574">
      <c r="E574" s="20"/>
      <c r="F574" s="10"/>
      <c r="G574" s="10"/>
      <c r="H574" s="10"/>
      <c r="I574" s="20"/>
    </row>
    <row r="575">
      <c r="E575" s="20"/>
      <c r="F575" s="10"/>
      <c r="G575" s="10"/>
      <c r="H575" s="10"/>
      <c r="I575" s="20"/>
    </row>
    <row r="576">
      <c r="E576" s="20"/>
      <c r="F576" s="10"/>
      <c r="G576" s="10"/>
      <c r="H576" s="10"/>
      <c r="I576" s="20"/>
    </row>
    <row r="577">
      <c r="E577" s="20"/>
      <c r="F577" s="10"/>
      <c r="G577" s="10"/>
      <c r="H577" s="10"/>
      <c r="I577" s="20"/>
    </row>
    <row r="578">
      <c r="E578" s="20"/>
      <c r="F578" s="10"/>
      <c r="G578" s="10"/>
      <c r="H578" s="10"/>
      <c r="I578" s="20"/>
    </row>
    <row r="579">
      <c r="E579" s="20"/>
      <c r="F579" s="10"/>
      <c r="G579" s="10"/>
      <c r="H579" s="10"/>
      <c r="I579" s="20"/>
    </row>
    <row r="580">
      <c r="E580" s="20"/>
      <c r="F580" s="10"/>
      <c r="G580" s="10"/>
      <c r="H580" s="10"/>
      <c r="I580" s="20"/>
    </row>
    <row r="581">
      <c r="E581" s="20"/>
      <c r="F581" s="10"/>
      <c r="G581" s="10"/>
      <c r="H581" s="10"/>
      <c r="I581" s="20"/>
    </row>
    <row r="582">
      <c r="E582" s="20"/>
      <c r="F582" s="10"/>
      <c r="G582" s="10"/>
      <c r="H582" s="10"/>
      <c r="I582" s="20"/>
    </row>
    <row r="583">
      <c r="E583" s="20"/>
      <c r="F583" s="10"/>
      <c r="G583" s="10"/>
      <c r="H583" s="10"/>
      <c r="I583" s="20"/>
    </row>
    <row r="584">
      <c r="E584" s="20"/>
      <c r="F584" s="10"/>
      <c r="G584" s="10"/>
      <c r="H584" s="10"/>
      <c r="I584" s="20"/>
    </row>
    <row r="585">
      <c r="E585" s="20"/>
      <c r="F585" s="10"/>
      <c r="G585" s="10"/>
      <c r="H585" s="10"/>
      <c r="I585" s="20"/>
    </row>
    <row r="586">
      <c r="E586" s="20"/>
      <c r="F586" s="10"/>
      <c r="G586" s="10"/>
      <c r="H586" s="10"/>
      <c r="I586" s="20"/>
    </row>
    <row r="587">
      <c r="E587" s="20"/>
      <c r="F587" s="10"/>
      <c r="G587" s="10"/>
      <c r="H587" s="10"/>
      <c r="I587" s="20"/>
    </row>
    <row r="588">
      <c r="E588" s="20"/>
      <c r="F588" s="10"/>
      <c r="G588" s="10"/>
      <c r="H588" s="10"/>
      <c r="I588" s="20"/>
    </row>
    <row r="589">
      <c r="E589" s="20"/>
      <c r="F589" s="10"/>
      <c r="G589" s="10"/>
      <c r="H589" s="10"/>
      <c r="I589" s="20"/>
    </row>
    <row r="590">
      <c r="E590" s="20"/>
      <c r="F590" s="10"/>
      <c r="G590" s="10"/>
      <c r="H590" s="10"/>
      <c r="I590" s="20"/>
    </row>
    <row r="591">
      <c r="E591" s="20"/>
      <c r="F591" s="10"/>
      <c r="G591" s="10"/>
      <c r="H591" s="10"/>
      <c r="I591" s="20"/>
    </row>
    <row r="592">
      <c r="E592" s="20"/>
      <c r="F592" s="10"/>
      <c r="G592" s="10"/>
      <c r="H592" s="10"/>
      <c r="I592" s="20"/>
    </row>
    <row r="593">
      <c r="E593" s="20"/>
      <c r="F593" s="10"/>
      <c r="G593" s="10"/>
      <c r="H593" s="10"/>
      <c r="I593" s="20"/>
    </row>
    <row r="594">
      <c r="E594" s="20"/>
      <c r="F594" s="10"/>
      <c r="G594" s="10"/>
      <c r="H594" s="10"/>
      <c r="I594" s="20"/>
    </row>
    <row r="595">
      <c r="E595" s="20"/>
      <c r="F595" s="10"/>
      <c r="G595" s="10"/>
      <c r="H595" s="10"/>
      <c r="I595" s="20"/>
    </row>
    <row r="596">
      <c r="E596" s="20"/>
      <c r="F596" s="10"/>
      <c r="G596" s="10"/>
      <c r="H596" s="10"/>
      <c r="I596" s="20"/>
    </row>
    <row r="597">
      <c r="E597" s="20"/>
      <c r="F597" s="10"/>
      <c r="G597" s="10"/>
      <c r="H597" s="10"/>
      <c r="I597" s="20"/>
    </row>
    <row r="598">
      <c r="E598" s="20"/>
      <c r="F598" s="10"/>
      <c r="G598" s="10"/>
      <c r="H598" s="10"/>
      <c r="I598" s="20"/>
    </row>
    <row r="599">
      <c r="E599" s="20"/>
      <c r="F599" s="10"/>
      <c r="G599" s="10"/>
      <c r="H599" s="10"/>
      <c r="I599" s="20"/>
    </row>
    <row r="600">
      <c r="E600" s="20"/>
      <c r="F600" s="10"/>
      <c r="G600" s="10"/>
      <c r="H600" s="10"/>
      <c r="I600" s="20"/>
    </row>
    <row r="601">
      <c r="E601" s="20"/>
      <c r="F601" s="10"/>
      <c r="G601" s="10"/>
      <c r="H601" s="10"/>
      <c r="I601" s="20"/>
    </row>
    <row r="602">
      <c r="E602" s="20"/>
      <c r="F602" s="10"/>
      <c r="G602" s="10"/>
      <c r="H602" s="10"/>
      <c r="I602" s="20"/>
    </row>
    <row r="603">
      <c r="E603" s="20"/>
      <c r="F603" s="10"/>
      <c r="G603" s="10"/>
      <c r="H603" s="10"/>
      <c r="I603" s="20"/>
    </row>
    <row r="604">
      <c r="E604" s="20"/>
      <c r="F604" s="10"/>
      <c r="G604" s="10"/>
      <c r="H604" s="10"/>
      <c r="I604" s="20"/>
    </row>
    <row r="605">
      <c r="E605" s="20"/>
      <c r="F605" s="10"/>
      <c r="G605" s="10"/>
      <c r="H605" s="10"/>
      <c r="I605" s="20"/>
    </row>
    <row r="606">
      <c r="E606" s="20"/>
      <c r="F606" s="10"/>
      <c r="G606" s="10"/>
      <c r="H606" s="10"/>
      <c r="I606" s="20"/>
    </row>
    <row r="607">
      <c r="E607" s="20"/>
      <c r="F607" s="10"/>
      <c r="G607" s="10"/>
      <c r="H607" s="10"/>
      <c r="I607" s="20"/>
    </row>
    <row r="608">
      <c r="E608" s="20"/>
      <c r="F608" s="10"/>
      <c r="G608" s="10"/>
      <c r="H608" s="10"/>
      <c r="I608" s="20"/>
    </row>
    <row r="609">
      <c r="E609" s="20"/>
      <c r="F609" s="10"/>
      <c r="G609" s="10"/>
      <c r="H609" s="10"/>
      <c r="I609" s="20"/>
    </row>
    <row r="610">
      <c r="E610" s="20"/>
      <c r="F610" s="10"/>
      <c r="G610" s="10"/>
      <c r="H610" s="10"/>
      <c r="I610" s="20"/>
    </row>
    <row r="611">
      <c r="E611" s="20"/>
      <c r="F611" s="10"/>
      <c r="G611" s="10"/>
      <c r="H611" s="10"/>
      <c r="I611" s="20"/>
    </row>
    <row r="612">
      <c r="E612" s="20"/>
      <c r="F612" s="10"/>
      <c r="G612" s="10"/>
      <c r="H612" s="10"/>
      <c r="I612" s="20"/>
    </row>
    <row r="613">
      <c r="E613" s="20"/>
      <c r="F613" s="10"/>
      <c r="G613" s="10"/>
      <c r="H613" s="10"/>
      <c r="I613" s="20"/>
    </row>
    <row r="614">
      <c r="E614" s="20"/>
      <c r="F614" s="10"/>
      <c r="G614" s="10"/>
      <c r="H614" s="10"/>
      <c r="I614" s="20"/>
    </row>
    <row r="615">
      <c r="E615" s="20"/>
      <c r="F615" s="10"/>
      <c r="G615" s="10"/>
      <c r="H615" s="10"/>
      <c r="I615" s="20"/>
    </row>
    <row r="616">
      <c r="E616" s="20"/>
      <c r="F616" s="10"/>
      <c r="G616" s="10"/>
      <c r="H616" s="10"/>
      <c r="I616" s="20"/>
    </row>
    <row r="617">
      <c r="E617" s="20"/>
      <c r="F617" s="10"/>
      <c r="G617" s="10"/>
      <c r="H617" s="10"/>
      <c r="I617" s="20"/>
    </row>
    <row r="618">
      <c r="E618" s="20"/>
      <c r="F618" s="10"/>
      <c r="G618" s="10"/>
      <c r="H618" s="10"/>
      <c r="I618" s="20"/>
    </row>
    <row r="619">
      <c r="E619" s="20"/>
      <c r="F619" s="10"/>
      <c r="G619" s="10"/>
      <c r="H619" s="10"/>
      <c r="I619" s="20"/>
    </row>
    <row r="620">
      <c r="E620" s="20"/>
      <c r="F620" s="10"/>
      <c r="G620" s="10"/>
      <c r="H620" s="10"/>
      <c r="I620" s="20"/>
    </row>
    <row r="621">
      <c r="E621" s="20"/>
      <c r="F621" s="10"/>
      <c r="G621" s="10"/>
      <c r="H621" s="10"/>
      <c r="I621" s="20"/>
    </row>
    <row r="622">
      <c r="E622" s="20"/>
      <c r="F622" s="10"/>
      <c r="G622" s="10"/>
      <c r="H622" s="10"/>
      <c r="I622" s="20"/>
    </row>
    <row r="623">
      <c r="E623" s="20"/>
      <c r="F623" s="10"/>
      <c r="G623" s="10"/>
      <c r="H623" s="10"/>
      <c r="I623" s="20"/>
    </row>
    <row r="624">
      <c r="E624" s="20"/>
      <c r="F624" s="10"/>
      <c r="G624" s="10"/>
      <c r="H624" s="10"/>
      <c r="I624" s="20"/>
    </row>
    <row r="625">
      <c r="E625" s="20"/>
      <c r="F625" s="10"/>
      <c r="G625" s="10"/>
      <c r="H625" s="10"/>
      <c r="I625" s="20"/>
    </row>
    <row r="626">
      <c r="E626" s="20"/>
      <c r="F626" s="10"/>
      <c r="G626" s="10"/>
      <c r="H626" s="10"/>
      <c r="I626" s="20"/>
    </row>
    <row r="627">
      <c r="E627" s="20"/>
      <c r="F627" s="10"/>
      <c r="G627" s="10"/>
      <c r="H627" s="10"/>
      <c r="I627" s="20"/>
    </row>
    <row r="628">
      <c r="E628" s="20"/>
      <c r="F628" s="10"/>
      <c r="G628" s="10"/>
      <c r="H628" s="10"/>
      <c r="I628" s="20"/>
    </row>
    <row r="629">
      <c r="E629" s="20"/>
      <c r="F629" s="10"/>
      <c r="G629" s="10"/>
      <c r="H629" s="10"/>
      <c r="I629" s="20"/>
    </row>
    <row r="630">
      <c r="E630" s="20"/>
      <c r="F630" s="10"/>
      <c r="G630" s="10"/>
      <c r="H630" s="10"/>
      <c r="I630" s="20"/>
    </row>
    <row r="631">
      <c r="E631" s="20"/>
      <c r="F631" s="10"/>
      <c r="G631" s="10"/>
      <c r="H631" s="10"/>
      <c r="I631" s="20"/>
    </row>
    <row r="632">
      <c r="E632" s="20"/>
      <c r="F632" s="10"/>
      <c r="G632" s="10"/>
      <c r="H632" s="10"/>
      <c r="I632" s="20"/>
    </row>
    <row r="633">
      <c r="E633" s="20"/>
      <c r="F633" s="10"/>
      <c r="G633" s="10"/>
      <c r="H633" s="10"/>
      <c r="I633" s="20"/>
    </row>
    <row r="634">
      <c r="E634" s="20"/>
      <c r="F634" s="10"/>
      <c r="G634" s="10"/>
      <c r="H634" s="10"/>
      <c r="I634" s="20"/>
    </row>
    <row r="635">
      <c r="E635" s="20"/>
      <c r="F635" s="10"/>
      <c r="G635" s="10"/>
      <c r="H635" s="10"/>
      <c r="I635" s="20"/>
    </row>
    <row r="636">
      <c r="E636" s="20"/>
      <c r="F636" s="10"/>
      <c r="G636" s="10"/>
      <c r="H636" s="10"/>
      <c r="I636" s="20"/>
    </row>
    <row r="637">
      <c r="E637" s="20"/>
      <c r="F637" s="10"/>
      <c r="G637" s="10"/>
      <c r="H637" s="10"/>
      <c r="I637" s="20"/>
    </row>
    <row r="638">
      <c r="E638" s="20"/>
      <c r="F638" s="10"/>
      <c r="G638" s="10"/>
      <c r="H638" s="10"/>
      <c r="I638" s="20"/>
    </row>
    <row r="639">
      <c r="E639" s="20"/>
      <c r="F639" s="10"/>
      <c r="G639" s="10"/>
      <c r="H639" s="10"/>
      <c r="I639" s="20"/>
    </row>
    <row r="640">
      <c r="E640" s="20"/>
      <c r="F640" s="10"/>
      <c r="G640" s="10"/>
      <c r="H640" s="10"/>
      <c r="I640" s="20"/>
    </row>
    <row r="641">
      <c r="E641" s="20"/>
      <c r="F641" s="10"/>
      <c r="G641" s="10"/>
      <c r="H641" s="10"/>
      <c r="I641" s="20"/>
    </row>
    <row r="642">
      <c r="E642" s="20"/>
      <c r="F642" s="10"/>
      <c r="G642" s="10"/>
      <c r="H642" s="10"/>
      <c r="I642" s="20"/>
    </row>
    <row r="643">
      <c r="E643" s="20"/>
      <c r="F643" s="10"/>
      <c r="G643" s="10"/>
      <c r="H643" s="10"/>
      <c r="I643" s="20"/>
    </row>
    <row r="644">
      <c r="E644" s="20"/>
      <c r="F644" s="10"/>
      <c r="G644" s="10"/>
      <c r="H644" s="10"/>
      <c r="I644" s="20"/>
    </row>
    <row r="645">
      <c r="E645" s="20"/>
      <c r="F645" s="10"/>
      <c r="G645" s="10"/>
      <c r="H645" s="10"/>
      <c r="I645" s="20"/>
    </row>
    <row r="646">
      <c r="E646" s="20"/>
      <c r="F646" s="10"/>
      <c r="G646" s="10"/>
      <c r="H646" s="10"/>
      <c r="I646" s="20"/>
    </row>
    <row r="647">
      <c r="E647" s="20"/>
      <c r="F647" s="10"/>
      <c r="G647" s="10"/>
      <c r="H647" s="10"/>
      <c r="I647" s="20"/>
    </row>
    <row r="648">
      <c r="E648" s="20"/>
      <c r="F648" s="10"/>
      <c r="G648" s="10"/>
      <c r="H648" s="10"/>
      <c r="I648" s="20"/>
    </row>
    <row r="649">
      <c r="E649" s="20"/>
      <c r="F649" s="10"/>
      <c r="G649" s="10"/>
      <c r="H649" s="10"/>
      <c r="I649" s="20"/>
    </row>
    <row r="650">
      <c r="E650" s="20"/>
      <c r="F650" s="10"/>
      <c r="G650" s="10"/>
      <c r="H650" s="10"/>
      <c r="I650" s="20"/>
    </row>
    <row r="651">
      <c r="E651" s="20"/>
      <c r="F651" s="10"/>
      <c r="G651" s="10"/>
      <c r="H651" s="10"/>
      <c r="I651" s="20"/>
    </row>
    <row r="652">
      <c r="E652" s="20"/>
      <c r="F652" s="10"/>
      <c r="G652" s="10"/>
      <c r="H652" s="10"/>
      <c r="I652" s="20"/>
    </row>
    <row r="653">
      <c r="E653" s="20"/>
      <c r="F653" s="10"/>
      <c r="G653" s="10"/>
      <c r="H653" s="10"/>
      <c r="I653" s="20"/>
    </row>
    <row r="654">
      <c r="E654" s="20"/>
      <c r="F654" s="10"/>
      <c r="G654" s="10"/>
      <c r="H654" s="10"/>
      <c r="I654" s="20"/>
    </row>
    <row r="655">
      <c r="E655" s="20"/>
      <c r="F655" s="10"/>
      <c r="G655" s="10"/>
      <c r="H655" s="10"/>
      <c r="I655" s="20"/>
    </row>
    <row r="656">
      <c r="E656" s="20"/>
      <c r="F656" s="10"/>
      <c r="G656" s="10"/>
      <c r="H656" s="10"/>
      <c r="I656" s="20"/>
    </row>
    <row r="657">
      <c r="E657" s="20"/>
      <c r="F657" s="10"/>
      <c r="G657" s="10"/>
      <c r="H657" s="10"/>
      <c r="I657" s="20"/>
    </row>
    <row r="658">
      <c r="E658" s="20"/>
      <c r="F658" s="10"/>
      <c r="G658" s="10"/>
      <c r="H658" s="10"/>
      <c r="I658" s="20"/>
    </row>
    <row r="659">
      <c r="E659" s="20"/>
      <c r="F659" s="10"/>
      <c r="G659" s="10"/>
      <c r="H659" s="10"/>
      <c r="I659" s="20"/>
    </row>
    <row r="660">
      <c r="E660" s="20"/>
      <c r="F660" s="10"/>
      <c r="G660" s="10"/>
      <c r="H660" s="10"/>
      <c r="I660" s="20"/>
    </row>
    <row r="661">
      <c r="E661" s="20"/>
      <c r="F661" s="10"/>
      <c r="G661" s="10"/>
      <c r="H661" s="10"/>
      <c r="I661" s="20"/>
    </row>
    <row r="662">
      <c r="E662" s="20"/>
      <c r="F662" s="10"/>
      <c r="G662" s="10"/>
      <c r="H662" s="10"/>
      <c r="I662" s="20"/>
    </row>
    <row r="663">
      <c r="E663" s="20"/>
      <c r="F663" s="10"/>
      <c r="G663" s="10"/>
      <c r="H663" s="10"/>
      <c r="I663" s="20"/>
    </row>
    <row r="664">
      <c r="E664" s="20"/>
      <c r="F664" s="10"/>
      <c r="G664" s="10"/>
      <c r="H664" s="10"/>
      <c r="I664" s="20"/>
    </row>
    <row r="665">
      <c r="E665" s="20"/>
      <c r="F665" s="10"/>
      <c r="G665" s="10"/>
      <c r="H665" s="10"/>
      <c r="I665" s="20"/>
    </row>
    <row r="666">
      <c r="E666" s="20"/>
      <c r="F666" s="10"/>
      <c r="G666" s="10"/>
      <c r="H666" s="10"/>
      <c r="I666" s="20"/>
    </row>
    <row r="667">
      <c r="E667" s="20"/>
      <c r="F667" s="10"/>
      <c r="G667" s="10"/>
      <c r="H667" s="10"/>
      <c r="I667" s="20"/>
    </row>
    <row r="668">
      <c r="E668" s="20"/>
      <c r="F668" s="10"/>
      <c r="G668" s="10"/>
      <c r="H668" s="10"/>
      <c r="I668" s="20"/>
    </row>
    <row r="669">
      <c r="E669" s="20"/>
      <c r="F669" s="10"/>
      <c r="G669" s="10"/>
      <c r="H669" s="10"/>
      <c r="I669" s="20"/>
    </row>
    <row r="670">
      <c r="E670" s="20"/>
      <c r="F670" s="10"/>
      <c r="G670" s="10"/>
      <c r="H670" s="10"/>
      <c r="I670" s="20"/>
    </row>
    <row r="671">
      <c r="E671" s="20"/>
      <c r="F671" s="10"/>
      <c r="G671" s="10"/>
      <c r="H671" s="10"/>
      <c r="I671" s="20"/>
    </row>
    <row r="672">
      <c r="E672" s="20"/>
      <c r="F672" s="10"/>
      <c r="G672" s="10"/>
      <c r="H672" s="10"/>
      <c r="I672" s="20"/>
    </row>
    <row r="673">
      <c r="E673" s="20"/>
      <c r="F673" s="10"/>
      <c r="G673" s="10"/>
      <c r="H673" s="10"/>
      <c r="I673" s="20"/>
    </row>
    <row r="674">
      <c r="E674" s="20"/>
      <c r="F674" s="10"/>
      <c r="G674" s="10"/>
      <c r="H674" s="10"/>
      <c r="I674" s="20"/>
    </row>
    <row r="675">
      <c r="E675" s="20"/>
      <c r="F675" s="10"/>
      <c r="G675" s="10"/>
      <c r="H675" s="10"/>
      <c r="I675" s="20"/>
    </row>
    <row r="676">
      <c r="E676" s="20"/>
      <c r="F676" s="10"/>
      <c r="G676" s="10"/>
      <c r="H676" s="10"/>
      <c r="I676" s="20"/>
    </row>
    <row r="677">
      <c r="E677" s="20"/>
      <c r="F677" s="10"/>
      <c r="G677" s="10"/>
      <c r="H677" s="10"/>
      <c r="I677" s="20"/>
    </row>
    <row r="678">
      <c r="E678" s="20"/>
      <c r="F678" s="10"/>
      <c r="G678" s="10"/>
      <c r="H678" s="10"/>
      <c r="I678" s="20"/>
    </row>
    <row r="679">
      <c r="E679" s="20"/>
      <c r="F679" s="10"/>
      <c r="G679" s="10"/>
      <c r="H679" s="10"/>
      <c r="I679" s="20"/>
    </row>
    <row r="680">
      <c r="E680" s="20"/>
      <c r="F680" s="10"/>
      <c r="G680" s="10"/>
      <c r="H680" s="10"/>
      <c r="I680" s="20"/>
    </row>
    <row r="681">
      <c r="E681" s="20"/>
      <c r="F681" s="10"/>
      <c r="G681" s="10"/>
      <c r="H681" s="10"/>
      <c r="I681" s="20"/>
    </row>
    <row r="682">
      <c r="E682" s="20"/>
      <c r="F682" s="10"/>
      <c r="G682" s="10"/>
      <c r="H682" s="10"/>
      <c r="I682" s="20"/>
    </row>
    <row r="683">
      <c r="E683" s="20"/>
      <c r="F683" s="10"/>
      <c r="G683" s="10"/>
      <c r="H683" s="10"/>
      <c r="I683" s="20"/>
    </row>
    <row r="684">
      <c r="E684" s="20"/>
      <c r="F684" s="10"/>
      <c r="G684" s="10"/>
      <c r="H684" s="10"/>
      <c r="I684" s="20"/>
    </row>
    <row r="685">
      <c r="E685" s="20"/>
      <c r="F685" s="10"/>
      <c r="G685" s="10"/>
      <c r="H685" s="10"/>
      <c r="I685" s="20"/>
    </row>
    <row r="686">
      <c r="E686" s="20"/>
      <c r="F686" s="10"/>
      <c r="G686" s="10"/>
      <c r="H686" s="10"/>
      <c r="I686" s="20"/>
    </row>
    <row r="687">
      <c r="E687" s="20"/>
      <c r="F687" s="10"/>
      <c r="G687" s="10"/>
      <c r="H687" s="10"/>
      <c r="I687" s="20"/>
    </row>
    <row r="688">
      <c r="E688" s="20"/>
      <c r="F688" s="10"/>
      <c r="G688" s="10"/>
      <c r="H688" s="10"/>
      <c r="I688" s="20"/>
    </row>
    <row r="689">
      <c r="E689" s="20"/>
      <c r="F689" s="10"/>
      <c r="G689" s="10"/>
      <c r="H689" s="10"/>
      <c r="I689" s="20"/>
    </row>
    <row r="690">
      <c r="E690" s="20"/>
      <c r="F690" s="10"/>
      <c r="G690" s="10"/>
      <c r="H690" s="10"/>
      <c r="I690" s="20"/>
    </row>
    <row r="691">
      <c r="E691" s="20"/>
      <c r="F691" s="10"/>
      <c r="G691" s="10"/>
      <c r="H691" s="10"/>
      <c r="I691" s="20"/>
    </row>
    <row r="692">
      <c r="E692" s="20"/>
      <c r="F692" s="10"/>
      <c r="G692" s="10"/>
      <c r="H692" s="10"/>
      <c r="I692" s="20"/>
    </row>
    <row r="693">
      <c r="E693" s="20"/>
      <c r="F693" s="10"/>
      <c r="G693" s="10"/>
      <c r="H693" s="10"/>
      <c r="I693" s="20"/>
    </row>
    <row r="694">
      <c r="E694" s="20"/>
      <c r="F694" s="10"/>
      <c r="G694" s="10"/>
      <c r="H694" s="10"/>
      <c r="I694" s="20"/>
    </row>
    <row r="695">
      <c r="E695" s="20"/>
      <c r="F695" s="10"/>
      <c r="G695" s="10"/>
      <c r="H695" s="10"/>
      <c r="I695" s="20"/>
    </row>
    <row r="696">
      <c r="E696" s="20"/>
      <c r="F696" s="10"/>
      <c r="G696" s="10"/>
      <c r="H696" s="10"/>
      <c r="I696" s="20"/>
    </row>
    <row r="697">
      <c r="E697" s="20"/>
      <c r="F697" s="10"/>
      <c r="G697" s="10"/>
      <c r="H697" s="10"/>
      <c r="I697" s="20"/>
    </row>
    <row r="698">
      <c r="E698" s="20"/>
      <c r="F698" s="10"/>
      <c r="G698" s="10"/>
      <c r="H698" s="10"/>
      <c r="I698" s="20"/>
    </row>
    <row r="699">
      <c r="E699" s="20"/>
      <c r="F699" s="10"/>
      <c r="G699" s="10"/>
      <c r="H699" s="10"/>
      <c r="I699" s="20"/>
    </row>
    <row r="700">
      <c r="E700" s="20"/>
      <c r="F700" s="10"/>
      <c r="G700" s="10"/>
      <c r="H700" s="10"/>
      <c r="I700" s="20"/>
    </row>
    <row r="701">
      <c r="E701" s="20"/>
      <c r="F701" s="10"/>
      <c r="G701" s="10"/>
      <c r="H701" s="10"/>
      <c r="I701" s="20"/>
    </row>
    <row r="702">
      <c r="E702" s="20"/>
      <c r="F702" s="10"/>
      <c r="G702" s="10"/>
      <c r="H702" s="10"/>
      <c r="I702" s="20"/>
    </row>
    <row r="703">
      <c r="E703" s="20"/>
      <c r="F703" s="10"/>
      <c r="G703" s="10"/>
      <c r="H703" s="10"/>
      <c r="I703" s="20"/>
    </row>
    <row r="704">
      <c r="E704" s="20"/>
      <c r="F704" s="10"/>
      <c r="G704" s="10"/>
      <c r="H704" s="10"/>
      <c r="I704" s="20"/>
    </row>
    <row r="705">
      <c r="E705" s="20"/>
      <c r="F705" s="10"/>
      <c r="G705" s="10"/>
      <c r="H705" s="10"/>
      <c r="I705" s="20"/>
    </row>
    <row r="706">
      <c r="E706" s="20"/>
      <c r="F706" s="10"/>
      <c r="G706" s="10"/>
      <c r="H706" s="10"/>
      <c r="I706" s="20"/>
    </row>
    <row r="707">
      <c r="E707" s="20"/>
      <c r="F707" s="10"/>
      <c r="G707" s="10"/>
      <c r="H707" s="10"/>
      <c r="I707" s="20"/>
    </row>
    <row r="708">
      <c r="E708" s="20"/>
      <c r="F708" s="10"/>
      <c r="G708" s="10"/>
      <c r="H708" s="10"/>
      <c r="I708" s="20"/>
    </row>
    <row r="709">
      <c r="E709" s="20"/>
      <c r="F709" s="10"/>
      <c r="G709" s="10"/>
      <c r="H709" s="10"/>
      <c r="I709" s="20"/>
    </row>
    <row r="710">
      <c r="E710" s="20"/>
      <c r="F710" s="10"/>
      <c r="G710" s="10"/>
      <c r="H710" s="10"/>
      <c r="I710" s="20"/>
    </row>
    <row r="711">
      <c r="E711" s="20"/>
      <c r="F711" s="10"/>
      <c r="G711" s="10"/>
      <c r="H711" s="10"/>
      <c r="I711" s="20"/>
    </row>
    <row r="712">
      <c r="E712" s="20"/>
      <c r="F712" s="10"/>
      <c r="G712" s="10"/>
      <c r="H712" s="10"/>
      <c r="I712" s="20"/>
    </row>
    <row r="713">
      <c r="E713" s="20"/>
      <c r="F713" s="10"/>
      <c r="G713" s="10"/>
      <c r="H713" s="10"/>
      <c r="I713" s="20"/>
    </row>
    <row r="714">
      <c r="E714" s="20"/>
      <c r="F714" s="10"/>
      <c r="G714" s="10"/>
      <c r="H714" s="10"/>
      <c r="I714" s="20"/>
    </row>
    <row r="715">
      <c r="E715" s="20"/>
      <c r="F715" s="10"/>
      <c r="G715" s="10"/>
      <c r="H715" s="10"/>
      <c r="I715" s="20"/>
    </row>
    <row r="716">
      <c r="E716" s="20"/>
      <c r="F716" s="10"/>
      <c r="G716" s="10"/>
      <c r="H716" s="10"/>
      <c r="I716" s="20"/>
    </row>
    <row r="717">
      <c r="E717" s="20"/>
      <c r="F717" s="10"/>
      <c r="G717" s="10"/>
      <c r="H717" s="10"/>
      <c r="I717" s="20"/>
    </row>
    <row r="718">
      <c r="E718" s="20"/>
      <c r="F718" s="10"/>
      <c r="G718" s="10"/>
      <c r="H718" s="10"/>
      <c r="I718" s="20"/>
    </row>
    <row r="719">
      <c r="E719" s="20"/>
      <c r="F719" s="10"/>
      <c r="G719" s="10"/>
      <c r="H719" s="10"/>
      <c r="I719" s="20"/>
    </row>
    <row r="720">
      <c r="E720" s="20"/>
      <c r="F720" s="10"/>
      <c r="G720" s="10"/>
      <c r="H720" s="10"/>
      <c r="I720" s="20"/>
    </row>
    <row r="721">
      <c r="E721" s="20"/>
      <c r="F721" s="10"/>
      <c r="G721" s="10"/>
      <c r="H721" s="10"/>
      <c r="I721" s="20"/>
    </row>
    <row r="722">
      <c r="E722" s="20"/>
      <c r="F722" s="10"/>
      <c r="G722" s="10"/>
      <c r="H722" s="10"/>
      <c r="I722" s="20"/>
    </row>
    <row r="723">
      <c r="E723" s="20"/>
      <c r="F723" s="10"/>
      <c r="G723" s="10"/>
      <c r="H723" s="10"/>
      <c r="I723" s="20"/>
    </row>
    <row r="724">
      <c r="E724" s="20"/>
      <c r="F724" s="10"/>
      <c r="G724" s="10"/>
      <c r="H724" s="10"/>
      <c r="I724" s="20"/>
    </row>
    <row r="725">
      <c r="E725" s="20"/>
      <c r="F725" s="10"/>
      <c r="G725" s="10"/>
      <c r="H725" s="10"/>
      <c r="I725" s="20"/>
    </row>
    <row r="726">
      <c r="E726" s="20"/>
      <c r="F726" s="10"/>
      <c r="G726" s="10"/>
      <c r="H726" s="10"/>
      <c r="I726" s="20"/>
    </row>
    <row r="727">
      <c r="E727" s="20"/>
      <c r="F727" s="10"/>
      <c r="G727" s="10"/>
      <c r="H727" s="10"/>
      <c r="I727" s="20"/>
    </row>
    <row r="728">
      <c r="E728" s="20"/>
      <c r="F728" s="10"/>
      <c r="G728" s="10"/>
      <c r="H728" s="10"/>
      <c r="I728" s="20"/>
    </row>
    <row r="729">
      <c r="E729" s="20"/>
      <c r="F729" s="10"/>
      <c r="G729" s="10"/>
      <c r="H729" s="10"/>
      <c r="I729" s="20"/>
    </row>
    <row r="730">
      <c r="E730" s="20"/>
      <c r="F730" s="10"/>
      <c r="G730" s="10"/>
      <c r="H730" s="10"/>
      <c r="I730" s="20"/>
    </row>
    <row r="731">
      <c r="E731" s="20"/>
      <c r="F731" s="10"/>
      <c r="G731" s="10"/>
      <c r="H731" s="10"/>
      <c r="I731" s="20"/>
    </row>
    <row r="732">
      <c r="E732" s="20"/>
      <c r="F732" s="10"/>
      <c r="G732" s="10"/>
      <c r="H732" s="10"/>
      <c r="I732" s="20"/>
    </row>
    <row r="733">
      <c r="E733" s="20"/>
      <c r="F733" s="10"/>
      <c r="G733" s="10"/>
      <c r="H733" s="10"/>
      <c r="I733" s="20"/>
    </row>
    <row r="734">
      <c r="E734" s="20"/>
      <c r="F734" s="10"/>
      <c r="G734" s="10"/>
      <c r="H734" s="10"/>
      <c r="I734" s="20"/>
    </row>
    <row r="735">
      <c r="E735" s="20"/>
      <c r="F735" s="10"/>
      <c r="G735" s="10"/>
      <c r="H735" s="10"/>
      <c r="I735" s="20"/>
    </row>
    <row r="736">
      <c r="E736" s="20"/>
      <c r="F736" s="10"/>
      <c r="G736" s="10"/>
      <c r="H736" s="10"/>
      <c r="I736" s="20"/>
    </row>
    <row r="737">
      <c r="E737" s="20"/>
      <c r="F737" s="10"/>
      <c r="G737" s="10"/>
      <c r="H737" s="10"/>
      <c r="I737" s="20"/>
    </row>
    <row r="738">
      <c r="E738" s="20"/>
      <c r="F738" s="10"/>
      <c r="G738" s="10"/>
      <c r="H738" s="10"/>
      <c r="I738" s="20"/>
    </row>
    <row r="739">
      <c r="E739" s="20"/>
      <c r="F739" s="10"/>
      <c r="G739" s="10"/>
      <c r="H739" s="10"/>
      <c r="I739" s="20"/>
    </row>
    <row r="740">
      <c r="E740" s="20"/>
      <c r="F740" s="10"/>
      <c r="G740" s="10"/>
      <c r="H740" s="10"/>
      <c r="I740" s="20"/>
    </row>
    <row r="741">
      <c r="E741" s="20"/>
      <c r="F741" s="10"/>
      <c r="G741" s="10"/>
      <c r="H741" s="10"/>
      <c r="I741" s="20"/>
    </row>
    <row r="742">
      <c r="E742" s="20"/>
      <c r="F742" s="10"/>
      <c r="G742" s="10"/>
      <c r="H742" s="10"/>
      <c r="I742" s="20"/>
    </row>
    <row r="743">
      <c r="E743" s="20"/>
      <c r="F743" s="10"/>
      <c r="G743" s="10"/>
      <c r="H743" s="10"/>
      <c r="I743" s="20"/>
    </row>
    <row r="744">
      <c r="E744" s="20"/>
      <c r="F744" s="10"/>
      <c r="G744" s="10"/>
      <c r="H744" s="10"/>
      <c r="I744" s="20"/>
    </row>
    <row r="745">
      <c r="E745" s="20"/>
      <c r="F745" s="10"/>
      <c r="G745" s="10"/>
      <c r="H745" s="10"/>
      <c r="I745" s="20"/>
    </row>
    <row r="746">
      <c r="E746" s="20"/>
      <c r="F746" s="10"/>
      <c r="G746" s="10"/>
      <c r="H746" s="10"/>
      <c r="I746" s="20"/>
    </row>
    <row r="747">
      <c r="E747" s="20"/>
      <c r="F747" s="10"/>
      <c r="G747" s="10"/>
      <c r="H747" s="10"/>
      <c r="I747" s="20"/>
    </row>
    <row r="748">
      <c r="E748" s="20"/>
      <c r="F748" s="10"/>
      <c r="G748" s="10"/>
      <c r="H748" s="10"/>
      <c r="I748" s="20"/>
    </row>
    <row r="749">
      <c r="E749" s="20"/>
      <c r="F749" s="10"/>
      <c r="G749" s="10"/>
      <c r="H749" s="10"/>
      <c r="I749" s="20"/>
    </row>
    <row r="750">
      <c r="E750" s="20"/>
      <c r="F750" s="10"/>
      <c r="G750" s="10"/>
      <c r="H750" s="10"/>
      <c r="I750" s="20"/>
    </row>
    <row r="751">
      <c r="E751" s="20"/>
      <c r="F751" s="10"/>
      <c r="G751" s="10"/>
      <c r="H751" s="10"/>
      <c r="I751" s="20"/>
    </row>
    <row r="752">
      <c r="E752" s="20"/>
      <c r="F752" s="10"/>
      <c r="G752" s="10"/>
      <c r="H752" s="10"/>
      <c r="I752" s="20"/>
    </row>
    <row r="753">
      <c r="E753" s="20"/>
      <c r="F753" s="10"/>
      <c r="G753" s="10"/>
      <c r="H753" s="10"/>
      <c r="I753" s="20"/>
    </row>
    <row r="754">
      <c r="E754" s="20"/>
      <c r="F754" s="10"/>
      <c r="G754" s="10"/>
      <c r="H754" s="10"/>
      <c r="I754" s="20"/>
    </row>
    <row r="755">
      <c r="E755" s="20"/>
      <c r="F755" s="10"/>
      <c r="G755" s="10"/>
      <c r="H755" s="10"/>
      <c r="I755" s="20"/>
    </row>
    <row r="756">
      <c r="E756" s="20"/>
      <c r="F756" s="10"/>
      <c r="G756" s="10"/>
      <c r="H756" s="10"/>
      <c r="I756" s="20"/>
    </row>
    <row r="757">
      <c r="E757" s="20"/>
      <c r="F757" s="10"/>
      <c r="G757" s="10"/>
      <c r="H757" s="10"/>
      <c r="I757" s="20"/>
    </row>
    <row r="758">
      <c r="E758" s="20"/>
      <c r="F758" s="10"/>
      <c r="G758" s="10"/>
      <c r="H758" s="10"/>
      <c r="I758" s="20"/>
    </row>
    <row r="759">
      <c r="E759" s="20"/>
      <c r="F759" s="10"/>
      <c r="G759" s="10"/>
      <c r="H759" s="10"/>
      <c r="I759" s="20"/>
    </row>
    <row r="760">
      <c r="E760" s="20"/>
      <c r="F760" s="10"/>
      <c r="G760" s="10"/>
      <c r="H760" s="10"/>
      <c r="I760" s="20"/>
    </row>
    <row r="761">
      <c r="E761" s="20"/>
      <c r="F761" s="10"/>
      <c r="G761" s="10"/>
      <c r="H761" s="10"/>
      <c r="I761" s="20"/>
    </row>
    <row r="762">
      <c r="E762" s="20"/>
      <c r="F762" s="10"/>
      <c r="G762" s="10"/>
      <c r="H762" s="10"/>
      <c r="I762" s="20"/>
    </row>
    <row r="763">
      <c r="E763" s="20"/>
      <c r="F763" s="10"/>
      <c r="G763" s="10"/>
      <c r="H763" s="10"/>
      <c r="I763" s="20"/>
    </row>
    <row r="764">
      <c r="E764" s="20"/>
      <c r="F764" s="10"/>
      <c r="G764" s="10"/>
      <c r="H764" s="10"/>
      <c r="I764" s="20"/>
    </row>
    <row r="765">
      <c r="E765" s="20"/>
      <c r="F765" s="10"/>
      <c r="G765" s="10"/>
      <c r="H765" s="10"/>
      <c r="I765" s="20"/>
    </row>
    <row r="766">
      <c r="E766" s="20"/>
      <c r="F766" s="10"/>
      <c r="G766" s="10"/>
      <c r="H766" s="10"/>
      <c r="I766" s="20"/>
    </row>
    <row r="767">
      <c r="E767" s="20"/>
      <c r="F767" s="10"/>
      <c r="G767" s="10"/>
      <c r="H767" s="10"/>
      <c r="I767" s="20"/>
    </row>
    <row r="768">
      <c r="E768" s="20"/>
      <c r="F768" s="10"/>
      <c r="G768" s="10"/>
      <c r="H768" s="10"/>
      <c r="I768" s="20"/>
    </row>
    <row r="769">
      <c r="E769" s="20"/>
      <c r="F769" s="10"/>
      <c r="G769" s="10"/>
      <c r="H769" s="10"/>
      <c r="I769" s="20"/>
    </row>
    <row r="770">
      <c r="E770" s="20"/>
      <c r="F770" s="10"/>
      <c r="G770" s="10"/>
      <c r="H770" s="10"/>
      <c r="I770" s="20"/>
    </row>
    <row r="771">
      <c r="E771" s="20"/>
      <c r="F771" s="10"/>
      <c r="G771" s="10"/>
      <c r="H771" s="10"/>
      <c r="I771" s="20"/>
    </row>
    <row r="772">
      <c r="E772" s="20"/>
      <c r="F772" s="10"/>
      <c r="G772" s="10"/>
      <c r="H772" s="10"/>
      <c r="I772" s="20"/>
    </row>
    <row r="773">
      <c r="E773" s="20"/>
      <c r="F773" s="10"/>
      <c r="G773" s="10"/>
      <c r="H773" s="10"/>
      <c r="I773" s="20"/>
    </row>
    <row r="774">
      <c r="E774" s="20"/>
      <c r="F774" s="10"/>
      <c r="G774" s="10"/>
      <c r="H774" s="10"/>
      <c r="I774" s="20"/>
    </row>
    <row r="775">
      <c r="E775" s="20"/>
      <c r="F775" s="10"/>
      <c r="G775" s="10"/>
      <c r="H775" s="10"/>
      <c r="I775" s="20"/>
    </row>
    <row r="776">
      <c r="E776" s="20"/>
      <c r="F776" s="10"/>
      <c r="G776" s="10"/>
      <c r="H776" s="10"/>
      <c r="I776" s="20"/>
    </row>
    <row r="777">
      <c r="E777" s="20"/>
      <c r="F777" s="10"/>
      <c r="G777" s="10"/>
      <c r="H777" s="10"/>
      <c r="I777" s="20"/>
    </row>
    <row r="778">
      <c r="E778" s="20"/>
      <c r="F778" s="10"/>
      <c r="G778" s="10"/>
      <c r="H778" s="10"/>
      <c r="I778" s="20"/>
    </row>
    <row r="779">
      <c r="E779" s="20"/>
      <c r="F779" s="10"/>
      <c r="G779" s="10"/>
      <c r="H779" s="10"/>
      <c r="I779" s="20"/>
    </row>
    <row r="780">
      <c r="E780" s="20"/>
      <c r="F780" s="10"/>
      <c r="G780" s="10"/>
      <c r="H780" s="10"/>
      <c r="I780" s="20"/>
    </row>
    <row r="781">
      <c r="E781" s="20"/>
      <c r="F781" s="10"/>
      <c r="G781" s="10"/>
      <c r="H781" s="10"/>
      <c r="I781" s="20"/>
    </row>
    <row r="782">
      <c r="E782" s="20"/>
      <c r="F782" s="10"/>
      <c r="G782" s="10"/>
      <c r="H782" s="10"/>
      <c r="I782" s="20"/>
    </row>
    <row r="783">
      <c r="E783" s="20"/>
      <c r="F783" s="10"/>
      <c r="G783" s="10"/>
      <c r="H783" s="10"/>
      <c r="I783" s="20"/>
    </row>
    <row r="784">
      <c r="E784" s="20"/>
      <c r="F784" s="10"/>
      <c r="G784" s="10"/>
      <c r="H784" s="10"/>
      <c r="I784" s="20"/>
    </row>
    <row r="785">
      <c r="E785" s="20"/>
      <c r="F785" s="10"/>
      <c r="G785" s="10"/>
      <c r="H785" s="10"/>
      <c r="I785" s="20"/>
    </row>
    <row r="786">
      <c r="E786" s="20"/>
      <c r="F786" s="10"/>
      <c r="G786" s="10"/>
      <c r="H786" s="10"/>
      <c r="I786" s="20"/>
    </row>
    <row r="787">
      <c r="E787" s="20"/>
      <c r="F787" s="10"/>
      <c r="G787" s="10"/>
      <c r="H787" s="10"/>
      <c r="I787" s="20"/>
    </row>
    <row r="788">
      <c r="E788" s="20"/>
      <c r="F788" s="10"/>
      <c r="G788" s="10"/>
      <c r="H788" s="10"/>
      <c r="I788" s="20"/>
    </row>
    <row r="789">
      <c r="E789" s="20"/>
      <c r="F789" s="10"/>
      <c r="G789" s="10"/>
      <c r="H789" s="10"/>
      <c r="I789" s="20"/>
    </row>
    <row r="790">
      <c r="E790" s="20"/>
      <c r="F790" s="10"/>
      <c r="G790" s="10"/>
      <c r="H790" s="10"/>
      <c r="I790" s="20"/>
    </row>
    <row r="791">
      <c r="E791" s="20"/>
      <c r="F791" s="10"/>
      <c r="G791" s="10"/>
      <c r="H791" s="10"/>
      <c r="I791" s="20"/>
    </row>
    <row r="792">
      <c r="E792" s="20"/>
      <c r="F792" s="10"/>
      <c r="G792" s="10"/>
      <c r="H792" s="10"/>
      <c r="I792" s="20"/>
    </row>
    <row r="793">
      <c r="E793" s="20"/>
      <c r="F793" s="10"/>
      <c r="G793" s="10"/>
      <c r="H793" s="10"/>
      <c r="I793" s="20"/>
    </row>
    <row r="794">
      <c r="E794" s="20"/>
      <c r="F794" s="10"/>
      <c r="G794" s="10"/>
      <c r="H794" s="10"/>
      <c r="I794" s="20"/>
    </row>
    <row r="795">
      <c r="E795" s="20"/>
      <c r="F795" s="10"/>
      <c r="G795" s="10"/>
      <c r="H795" s="10"/>
      <c r="I795" s="20"/>
    </row>
    <row r="796">
      <c r="E796" s="20"/>
      <c r="F796" s="10"/>
      <c r="G796" s="10"/>
      <c r="H796" s="10"/>
      <c r="I796" s="20"/>
    </row>
    <row r="797">
      <c r="E797" s="20"/>
      <c r="F797" s="10"/>
      <c r="G797" s="10"/>
      <c r="H797" s="10"/>
      <c r="I797" s="20"/>
    </row>
    <row r="798">
      <c r="E798" s="20"/>
      <c r="F798" s="10"/>
      <c r="G798" s="10"/>
      <c r="H798" s="10"/>
      <c r="I798" s="20"/>
    </row>
    <row r="799">
      <c r="E799" s="20"/>
      <c r="F799" s="10"/>
      <c r="G799" s="10"/>
      <c r="H799" s="10"/>
      <c r="I799" s="20"/>
    </row>
    <row r="800">
      <c r="E800" s="20"/>
      <c r="F800" s="10"/>
      <c r="G800" s="10"/>
      <c r="H800" s="10"/>
      <c r="I800" s="20"/>
    </row>
    <row r="801">
      <c r="E801" s="20"/>
      <c r="F801" s="10"/>
      <c r="G801" s="10"/>
      <c r="H801" s="10"/>
      <c r="I801" s="20"/>
    </row>
    <row r="802">
      <c r="E802" s="20"/>
      <c r="F802" s="10"/>
      <c r="G802" s="10"/>
      <c r="H802" s="10"/>
      <c r="I802" s="20"/>
    </row>
    <row r="803">
      <c r="E803" s="20"/>
      <c r="F803" s="10"/>
      <c r="G803" s="10"/>
      <c r="H803" s="10"/>
      <c r="I803" s="20"/>
    </row>
    <row r="804">
      <c r="E804" s="20"/>
      <c r="F804" s="10"/>
      <c r="G804" s="10"/>
      <c r="H804" s="10"/>
      <c r="I804" s="20"/>
    </row>
    <row r="805">
      <c r="E805" s="20"/>
      <c r="F805" s="10"/>
      <c r="G805" s="10"/>
      <c r="H805" s="10"/>
      <c r="I805" s="20"/>
    </row>
    <row r="806">
      <c r="E806" s="20"/>
      <c r="F806" s="10"/>
      <c r="G806" s="10"/>
      <c r="H806" s="10"/>
      <c r="I806" s="20"/>
    </row>
    <row r="807">
      <c r="E807" s="20"/>
      <c r="F807" s="10"/>
      <c r="G807" s="10"/>
      <c r="H807" s="10"/>
      <c r="I807" s="20"/>
    </row>
    <row r="808">
      <c r="E808" s="20"/>
      <c r="F808" s="10"/>
      <c r="G808" s="10"/>
      <c r="H808" s="10"/>
      <c r="I808" s="20"/>
    </row>
    <row r="809">
      <c r="E809" s="20"/>
      <c r="F809" s="10"/>
      <c r="G809" s="10"/>
      <c r="H809" s="10"/>
      <c r="I809" s="20"/>
    </row>
    <row r="810">
      <c r="E810" s="20"/>
      <c r="F810" s="10"/>
      <c r="G810" s="10"/>
      <c r="H810" s="10"/>
      <c r="I810" s="20"/>
    </row>
    <row r="811">
      <c r="E811" s="20"/>
      <c r="F811" s="10"/>
      <c r="G811" s="10"/>
      <c r="H811" s="10"/>
      <c r="I811" s="20"/>
    </row>
    <row r="812">
      <c r="E812" s="20"/>
      <c r="F812" s="10"/>
      <c r="G812" s="10"/>
      <c r="H812" s="10"/>
      <c r="I812" s="20"/>
    </row>
    <row r="813">
      <c r="E813" s="20"/>
      <c r="F813" s="10"/>
      <c r="G813" s="10"/>
      <c r="H813" s="10"/>
      <c r="I813" s="20"/>
    </row>
    <row r="814">
      <c r="E814" s="20"/>
      <c r="F814" s="10"/>
      <c r="G814" s="10"/>
      <c r="H814" s="10"/>
      <c r="I814" s="20"/>
    </row>
    <row r="815">
      <c r="E815" s="20"/>
      <c r="F815" s="10"/>
      <c r="G815" s="10"/>
      <c r="H815" s="10"/>
      <c r="I815" s="20"/>
    </row>
    <row r="816">
      <c r="E816" s="20"/>
      <c r="F816" s="10"/>
      <c r="G816" s="10"/>
      <c r="H816" s="10"/>
      <c r="I816" s="20"/>
    </row>
    <row r="817">
      <c r="E817" s="20"/>
      <c r="F817" s="10"/>
      <c r="G817" s="10"/>
      <c r="H817" s="10"/>
      <c r="I817" s="20"/>
    </row>
    <row r="818">
      <c r="E818" s="20"/>
      <c r="F818" s="10"/>
      <c r="G818" s="10"/>
      <c r="H818" s="10"/>
      <c r="I818" s="20"/>
    </row>
    <row r="819">
      <c r="E819" s="20"/>
      <c r="F819" s="10"/>
      <c r="G819" s="10"/>
      <c r="H819" s="10"/>
      <c r="I819" s="20"/>
    </row>
    <row r="820">
      <c r="E820" s="20"/>
      <c r="F820" s="10"/>
      <c r="G820" s="10"/>
      <c r="H820" s="10"/>
      <c r="I820" s="20"/>
    </row>
    <row r="821">
      <c r="E821" s="20"/>
      <c r="F821" s="10"/>
      <c r="G821" s="10"/>
      <c r="H821" s="10"/>
      <c r="I821" s="20"/>
    </row>
    <row r="822">
      <c r="E822" s="20"/>
      <c r="F822" s="10"/>
      <c r="G822" s="10"/>
      <c r="H822" s="10"/>
      <c r="I822" s="20"/>
    </row>
    <row r="823">
      <c r="E823" s="20"/>
      <c r="F823" s="10"/>
      <c r="G823" s="10"/>
      <c r="H823" s="10"/>
      <c r="I823" s="20"/>
    </row>
    <row r="824">
      <c r="E824" s="20"/>
      <c r="F824" s="10"/>
      <c r="G824" s="10"/>
      <c r="H824" s="10"/>
      <c r="I824" s="20"/>
    </row>
    <row r="825">
      <c r="E825" s="20"/>
      <c r="F825" s="10"/>
      <c r="G825" s="10"/>
      <c r="H825" s="10"/>
      <c r="I825" s="20"/>
    </row>
    <row r="826">
      <c r="E826" s="20"/>
      <c r="F826" s="10"/>
      <c r="G826" s="10"/>
      <c r="H826" s="10"/>
      <c r="I826" s="20"/>
    </row>
    <row r="827">
      <c r="E827" s="20"/>
      <c r="F827" s="10"/>
      <c r="G827" s="10"/>
      <c r="H827" s="10"/>
      <c r="I827" s="20"/>
    </row>
    <row r="828">
      <c r="E828" s="20"/>
      <c r="F828" s="10"/>
      <c r="G828" s="10"/>
      <c r="H828" s="10"/>
      <c r="I828" s="20"/>
    </row>
    <row r="829">
      <c r="E829" s="20"/>
      <c r="F829" s="10"/>
      <c r="G829" s="10"/>
      <c r="H829" s="10"/>
      <c r="I829" s="20"/>
    </row>
    <row r="830">
      <c r="E830" s="20"/>
      <c r="F830" s="10"/>
      <c r="G830" s="10"/>
      <c r="H830" s="10"/>
      <c r="I830" s="20"/>
    </row>
    <row r="831">
      <c r="E831" s="20"/>
      <c r="F831" s="10"/>
      <c r="G831" s="10"/>
      <c r="H831" s="10"/>
      <c r="I831" s="20"/>
    </row>
    <row r="832">
      <c r="E832" s="20"/>
      <c r="F832" s="10"/>
      <c r="G832" s="10"/>
      <c r="H832" s="10"/>
      <c r="I832" s="20"/>
    </row>
    <row r="833">
      <c r="E833" s="20"/>
      <c r="F833" s="10"/>
      <c r="G833" s="10"/>
      <c r="H833" s="10"/>
      <c r="I833" s="20"/>
    </row>
    <row r="834">
      <c r="E834" s="20"/>
      <c r="F834" s="10"/>
      <c r="G834" s="10"/>
      <c r="H834" s="10"/>
      <c r="I834" s="20"/>
    </row>
    <row r="835">
      <c r="E835" s="20"/>
      <c r="F835" s="10"/>
      <c r="G835" s="10"/>
      <c r="H835" s="10"/>
      <c r="I835" s="20"/>
    </row>
    <row r="836">
      <c r="E836" s="20"/>
      <c r="F836" s="10"/>
      <c r="G836" s="10"/>
      <c r="H836" s="10"/>
      <c r="I836" s="20"/>
    </row>
    <row r="837">
      <c r="E837" s="20"/>
      <c r="F837" s="10"/>
      <c r="G837" s="10"/>
      <c r="H837" s="10"/>
      <c r="I837" s="20"/>
    </row>
    <row r="838">
      <c r="E838" s="20"/>
      <c r="F838" s="10"/>
      <c r="G838" s="10"/>
      <c r="H838" s="10"/>
      <c r="I838" s="20"/>
    </row>
    <row r="839">
      <c r="E839" s="20"/>
      <c r="F839" s="10"/>
      <c r="G839" s="10"/>
      <c r="H839" s="10"/>
      <c r="I839" s="20"/>
    </row>
    <row r="840">
      <c r="E840" s="20"/>
      <c r="F840" s="10"/>
      <c r="G840" s="10"/>
      <c r="H840" s="10"/>
      <c r="I840" s="20"/>
    </row>
    <row r="841">
      <c r="E841" s="20"/>
      <c r="F841" s="10"/>
      <c r="G841" s="10"/>
      <c r="H841" s="10"/>
      <c r="I841" s="20"/>
    </row>
    <row r="842">
      <c r="E842" s="20"/>
      <c r="F842" s="10"/>
      <c r="G842" s="10"/>
      <c r="H842" s="10"/>
      <c r="I842" s="20"/>
    </row>
    <row r="843">
      <c r="E843" s="20"/>
      <c r="F843" s="10"/>
      <c r="G843" s="10"/>
      <c r="H843" s="10"/>
      <c r="I843" s="20"/>
    </row>
    <row r="844">
      <c r="E844" s="20"/>
      <c r="F844" s="10"/>
      <c r="G844" s="10"/>
      <c r="H844" s="10"/>
      <c r="I844" s="20"/>
    </row>
    <row r="845">
      <c r="E845" s="20"/>
      <c r="F845" s="10"/>
      <c r="G845" s="10"/>
      <c r="H845" s="10"/>
      <c r="I845" s="20"/>
    </row>
    <row r="846">
      <c r="E846" s="20"/>
      <c r="F846" s="10"/>
      <c r="G846" s="10"/>
      <c r="H846" s="10"/>
      <c r="I846" s="20"/>
    </row>
    <row r="847">
      <c r="E847" s="20"/>
      <c r="F847" s="10"/>
      <c r="G847" s="10"/>
      <c r="H847" s="10"/>
      <c r="I847" s="20"/>
    </row>
    <row r="848">
      <c r="E848" s="20"/>
      <c r="F848" s="10"/>
      <c r="G848" s="10"/>
      <c r="H848" s="10"/>
      <c r="I848" s="20"/>
    </row>
    <row r="849">
      <c r="E849" s="20"/>
      <c r="F849" s="10"/>
      <c r="G849" s="10"/>
      <c r="H849" s="10"/>
      <c r="I849" s="20"/>
    </row>
    <row r="850">
      <c r="E850" s="20"/>
      <c r="F850" s="10"/>
      <c r="G850" s="10"/>
      <c r="H850" s="10"/>
      <c r="I850" s="20"/>
    </row>
    <row r="851">
      <c r="E851" s="20"/>
      <c r="F851" s="10"/>
      <c r="G851" s="10"/>
      <c r="H851" s="10"/>
      <c r="I851" s="20"/>
    </row>
    <row r="852">
      <c r="E852" s="20"/>
      <c r="F852" s="10"/>
      <c r="G852" s="10"/>
      <c r="H852" s="10"/>
      <c r="I852" s="20"/>
    </row>
    <row r="853">
      <c r="E853" s="20"/>
      <c r="F853" s="10"/>
      <c r="G853" s="10"/>
      <c r="H853" s="10"/>
      <c r="I853" s="20"/>
    </row>
    <row r="854">
      <c r="E854" s="20"/>
      <c r="F854" s="10"/>
      <c r="G854" s="10"/>
      <c r="H854" s="10"/>
      <c r="I854" s="20"/>
    </row>
    <row r="855">
      <c r="E855" s="20"/>
      <c r="F855" s="10"/>
      <c r="G855" s="10"/>
      <c r="H855" s="10"/>
      <c r="I855" s="20"/>
    </row>
    <row r="856">
      <c r="E856" s="20"/>
      <c r="F856" s="10"/>
      <c r="G856" s="10"/>
      <c r="H856" s="10"/>
      <c r="I856" s="20"/>
    </row>
    <row r="857">
      <c r="E857" s="20"/>
      <c r="F857" s="10"/>
      <c r="G857" s="10"/>
      <c r="H857" s="10"/>
      <c r="I857" s="20"/>
    </row>
    <row r="858">
      <c r="E858" s="20"/>
      <c r="F858" s="10"/>
      <c r="G858" s="10"/>
      <c r="H858" s="10"/>
      <c r="I858" s="20"/>
    </row>
    <row r="859">
      <c r="E859" s="20"/>
      <c r="F859" s="10"/>
      <c r="G859" s="10"/>
      <c r="H859" s="10"/>
      <c r="I859" s="20"/>
    </row>
    <row r="860">
      <c r="E860" s="20"/>
      <c r="F860" s="10"/>
      <c r="G860" s="10"/>
      <c r="H860" s="10"/>
      <c r="I860" s="20"/>
    </row>
    <row r="861">
      <c r="E861" s="20"/>
      <c r="F861" s="10"/>
      <c r="G861" s="10"/>
      <c r="H861" s="10"/>
      <c r="I861" s="20"/>
    </row>
    <row r="862">
      <c r="E862" s="20"/>
      <c r="F862" s="10"/>
      <c r="G862" s="10"/>
      <c r="H862" s="10"/>
      <c r="I862" s="20"/>
    </row>
    <row r="863">
      <c r="E863" s="20"/>
      <c r="F863" s="10"/>
      <c r="G863" s="10"/>
      <c r="H863" s="10"/>
      <c r="I863" s="20"/>
    </row>
    <row r="864">
      <c r="E864" s="20"/>
      <c r="F864" s="10"/>
      <c r="G864" s="10"/>
      <c r="H864" s="10"/>
      <c r="I864" s="20"/>
    </row>
    <row r="865">
      <c r="E865" s="20"/>
      <c r="F865" s="10"/>
      <c r="G865" s="10"/>
      <c r="H865" s="10"/>
      <c r="I865" s="20"/>
    </row>
    <row r="866">
      <c r="E866" s="20"/>
      <c r="F866" s="10"/>
      <c r="G866" s="10"/>
      <c r="H866" s="10"/>
      <c r="I866" s="20"/>
    </row>
    <row r="867">
      <c r="E867" s="20"/>
      <c r="F867" s="10"/>
      <c r="G867" s="10"/>
      <c r="H867" s="10"/>
      <c r="I867" s="20"/>
    </row>
    <row r="868">
      <c r="E868" s="20"/>
      <c r="F868" s="10"/>
      <c r="G868" s="10"/>
      <c r="H868" s="10"/>
      <c r="I868" s="20"/>
    </row>
    <row r="869">
      <c r="E869" s="20"/>
      <c r="F869" s="10"/>
      <c r="G869" s="10"/>
      <c r="H869" s="10"/>
      <c r="I869" s="20"/>
    </row>
    <row r="870">
      <c r="E870" s="20"/>
      <c r="F870" s="10"/>
      <c r="G870" s="10"/>
      <c r="H870" s="10"/>
      <c r="I870" s="20"/>
    </row>
    <row r="871">
      <c r="E871" s="20"/>
      <c r="F871" s="10"/>
      <c r="G871" s="10"/>
      <c r="H871" s="10"/>
      <c r="I871" s="20"/>
    </row>
    <row r="872">
      <c r="E872" s="20"/>
      <c r="F872" s="10"/>
      <c r="G872" s="10"/>
      <c r="H872" s="10"/>
      <c r="I872" s="20"/>
    </row>
    <row r="873">
      <c r="E873" s="20"/>
      <c r="F873" s="10"/>
      <c r="G873" s="10"/>
      <c r="H873" s="10"/>
      <c r="I873" s="20"/>
    </row>
    <row r="874">
      <c r="E874" s="20"/>
      <c r="F874" s="10"/>
      <c r="G874" s="10"/>
      <c r="H874" s="10"/>
      <c r="I874" s="20"/>
    </row>
    <row r="875">
      <c r="E875" s="20"/>
      <c r="F875" s="10"/>
      <c r="G875" s="10"/>
      <c r="H875" s="10"/>
      <c r="I875" s="20"/>
    </row>
    <row r="876">
      <c r="E876" s="20"/>
      <c r="F876" s="10"/>
      <c r="G876" s="10"/>
      <c r="H876" s="10"/>
      <c r="I876" s="20"/>
    </row>
    <row r="877">
      <c r="E877" s="20"/>
      <c r="F877" s="10"/>
      <c r="G877" s="10"/>
      <c r="H877" s="10"/>
      <c r="I877" s="20"/>
    </row>
    <row r="878">
      <c r="E878" s="20"/>
      <c r="F878" s="10"/>
      <c r="G878" s="10"/>
      <c r="H878" s="10"/>
      <c r="I878" s="20"/>
    </row>
    <row r="879">
      <c r="E879" s="20"/>
      <c r="F879" s="10"/>
      <c r="G879" s="10"/>
      <c r="H879" s="10"/>
      <c r="I879" s="20"/>
    </row>
    <row r="880">
      <c r="E880" s="20"/>
      <c r="F880" s="10"/>
      <c r="G880" s="10"/>
      <c r="H880" s="10"/>
      <c r="I880" s="20"/>
    </row>
    <row r="881">
      <c r="E881" s="20"/>
      <c r="F881" s="10"/>
      <c r="G881" s="10"/>
      <c r="H881" s="10"/>
      <c r="I881" s="20"/>
    </row>
    <row r="882">
      <c r="E882" s="20"/>
      <c r="F882" s="10"/>
      <c r="G882" s="10"/>
      <c r="H882" s="10"/>
      <c r="I882" s="20"/>
    </row>
    <row r="883">
      <c r="E883" s="20"/>
      <c r="F883" s="10"/>
      <c r="G883" s="10"/>
      <c r="H883" s="10"/>
      <c r="I883" s="20"/>
    </row>
    <row r="884">
      <c r="E884" s="20"/>
      <c r="F884" s="10"/>
      <c r="G884" s="10"/>
      <c r="H884" s="10"/>
      <c r="I884" s="20"/>
    </row>
    <row r="885">
      <c r="E885" s="20"/>
      <c r="F885" s="10"/>
      <c r="G885" s="10"/>
      <c r="H885" s="10"/>
      <c r="I885" s="20"/>
    </row>
    <row r="886">
      <c r="E886" s="20"/>
      <c r="F886" s="10"/>
      <c r="G886" s="10"/>
      <c r="H886" s="10"/>
      <c r="I886" s="20"/>
    </row>
    <row r="887">
      <c r="E887" s="20"/>
      <c r="F887" s="10"/>
      <c r="G887" s="10"/>
      <c r="H887" s="10"/>
      <c r="I887" s="20"/>
    </row>
    <row r="888">
      <c r="E888" s="20"/>
      <c r="F888" s="10"/>
      <c r="G888" s="10"/>
      <c r="H888" s="10"/>
      <c r="I888" s="20"/>
    </row>
    <row r="889">
      <c r="E889" s="20"/>
      <c r="F889" s="10"/>
      <c r="G889" s="10"/>
      <c r="H889" s="10"/>
      <c r="I889" s="20"/>
    </row>
    <row r="890">
      <c r="E890" s="20"/>
      <c r="F890" s="10"/>
      <c r="G890" s="10"/>
      <c r="H890" s="10"/>
      <c r="I890" s="20"/>
    </row>
    <row r="891">
      <c r="E891" s="20"/>
      <c r="F891" s="10"/>
      <c r="G891" s="10"/>
      <c r="H891" s="10"/>
      <c r="I891" s="20"/>
    </row>
    <row r="892">
      <c r="E892" s="20"/>
      <c r="F892" s="10"/>
      <c r="G892" s="10"/>
      <c r="H892" s="10"/>
      <c r="I892" s="20"/>
    </row>
    <row r="893">
      <c r="E893" s="20"/>
      <c r="F893" s="10"/>
      <c r="G893" s="10"/>
      <c r="H893" s="10"/>
      <c r="I893" s="20"/>
    </row>
    <row r="894">
      <c r="E894" s="20"/>
      <c r="F894" s="10"/>
      <c r="G894" s="10"/>
      <c r="H894" s="10"/>
      <c r="I894" s="20"/>
    </row>
    <row r="895">
      <c r="E895" s="20"/>
      <c r="F895" s="10"/>
      <c r="G895" s="10"/>
      <c r="H895" s="10"/>
      <c r="I895" s="20"/>
    </row>
    <row r="896">
      <c r="E896" s="20"/>
      <c r="F896" s="10"/>
      <c r="G896" s="10"/>
      <c r="H896" s="10"/>
      <c r="I896" s="20"/>
    </row>
    <row r="897">
      <c r="E897" s="20"/>
      <c r="F897" s="10"/>
      <c r="G897" s="10"/>
      <c r="H897" s="10"/>
      <c r="I897" s="20"/>
    </row>
    <row r="898">
      <c r="E898" s="20"/>
      <c r="F898" s="10"/>
      <c r="G898" s="10"/>
      <c r="H898" s="10"/>
      <c r="I898" s="20"/>
    </row>
    <row r="899">
      <c r="E899" s="20"/>
      <c r="F899" s="10"/>
      <c r="G899" s="10"/>
      <c r="H899" s="10"/>
      <c r="I899" s="20"/>
    </row>
    <row r="900">
      <c r="E900" s="20"/>
      <c r="F900" s="10"/>
      <c r="G900" s="10"/>
      <c r="H900" s="10"/>
      <c r="I900" s="20"/>
    </row>
    <row r="901">
      <c r="E901" s="20"/>
      <c r="F901" s="10"/>
      <c r="G901" s="10"/>
      <c r="H901" s="10"/>
      <c r="I901" s="20"/>
    </row>
    <row r="902">
      <c r="E902" s="20"/>
      <c r="F902" s="10"/>
      <c r="G902" s="10"/>
      <c r="H902" s="10"/>
      <c r="I902" s="20"/>
    </row>
    <row r="903">
      <c r="E903" s="20"/>
      <c r="F903" s="10"/>
      <c r="G903" s="10"/>
      <c r="H903" s="10"/>
      <c r="I903" s="20"/>
    </row>
    <row r="904">
      <c r="E904" s="20"/>
      <c r="F904" s="10"/>
      <c r="G904" s="10"/>
      <c r="H904" s="10"/>
      <c r="I904" s="20"/>
    </row>
    <row r="905">
      <c r="E905" s="20"/>
      <c r="F905" s="10"/>
      <c r="G905" s="10"/>
      <c r="H905" s="10"/>
      <c r="I905" s="20"/>
    </row>
    <row r="906">
      <c r="E906" s="20"/>
      <c r="F906" s="10"/>
      <c r="G906" s="10"/>
      <c r="H906" s="10"/>
      <c r="I906" s="20"/>
    </row>
    <row r="907">
      <c r="E907" s="20"/>
      <c r="F907" s="10"/>
      <c r="G907" s="10"/>
      <c r="H907" s="10"/>
      <c r="I907" s="20"/>
    </row>
    <row r="908">
      <c r="E908" s="20"/>
      <c r="F908" s="10"/>
      <c r="G908" s="10"/>
      <c r="H908" s="10"/>
      <c r="I908" s="20"/>
    </row>
    <row r="909">
      <c r="E909" s="20"/>
      <c r="F909" s="10"/>
      <c r="G909" s="10"/>
      <c r="H909" s="10"/>
      <c r="I909" s="20"/>
    </row>
    <row r="910">
      <c r="E910" s="20"/>
      <c r="F910" s="10"/>
      <c r="G910" s="10"/>
      <c r="H910" s="10"/>
      <c r="I910" s="20"/>
    </row>
    <row r="911">
      <c r="E911" s="20"/>
      <c r="F911" s="10"/>
      <c r="G911" s="10"/>
      <c r="H911" s="10"/>
      <c r="I911" s="20"/>
    </row>
    <row r="912">
      <c r="E912" s="20"/>
      <c r="F912" s="10"/>
      <c r="G912" s="10"/>
      <c r="H912" s="10"/>
      <c r="I912" s="20"/>
    </row>
    <row r="913">
      <c r="E913" s="20"/>
      <c r="F913" s="10"/>
      <c r="G913" s="10"/>
      <c r="H913" s="10"/>
      <c r="I913" s="20"/>
    </row>
    <row r="914">
      <c r="E914" s="20"/>
      <c r="F914" s="10"/>
      <c r="G914" s="10"/>
      <c r="H914" s="10"/>
      <c r="I914" s="20"/>
    </row>
    <row r="915">
      <c r="E915" s="20"/>
      <c r="F915" s="10"/>
      <c r="G915" s="10"/>
      <c r="H915" s="10"/>
      <c r="I915" s="20"/>
    </row>
    <row r="916">
      <c r="E916" s="20"/>
      <c r="F916" s="10"/>
      <c r="G916" s="10"/>
      <c r="H916" s="10"/>
      <c r="I916" s="20"/>
    </row>
    <row r="917">
      <c r="E917" s="20"/>
      <c r="F917" s="10"/>
      <c r="G917" s="10"/>
      <c r="H917" s="10"/>
      <c r="I917" s="20"/>
    </row>
    <row r="918">
      <c r="E918" s="20"/>
      <c r="F918" s="10"/>
      <c r="G918" s="10"/>
      <c r="H918" s="10"/>
      <c r="I918" s="20"/>
    </row>
    <row r="919">
      <c r="E919" s="20"/>
      <c r="F919" s="10"/>
      <c r="G919" s="10"/>
      <c r="H919" s="10"/>
      <c r="I919" s="20"/>
    </row>
    <row r="920">
      <c r="E920" s="20"/>
      <c r="F920" s="10"/>
      <c r="G920" s="10"/>
      <c r="H920" s="10"/>
      <c r="I920" s="20"/>
    </row>
    <row r="921">
      <c r="E921" s="20"/>
      <c r="F921" s="10"/>
      <c r="G921" s="10"/>
      <c r="H921" s="10"/>
      <c r="I921" s="20"/>
    </row>
    <row r="922">
      <c r="E922" s="20"/>
      <c r="F922" s="10"/>
      <c r="G922" s="10"/>
      <c r="H922" s="10"/>
      <c r="I922" s="20"/>
    </row>
    <row r="923">
      <c r="E923" s="20"/>
      <c r="F923" s="10"/>
      <c r="G923" s="10"/>
      <c r="H923" s="10"/>
      <c r="I923" s="20"/>
    </row>
    <row r="924">
      <c r="E924" s="20"/>
      <c r="F924" s="10"/>
      <c r="G924" s="10"/>
      <c r="H924" s="10"/>
      <c r="I924" s="20"/>
    </row>
    <row r="925">
      <c r="E925" s="20"/>
      <c r="F925" s="10"/>
      <c r="G925" s="10"/>
      <c r="H925" s="10"/>
      <c r="I925" s="20"/>
    </row>
    <row r="926">
      <c r="E926" s="20"/>
      <c r="F926" s="10"/>
      <c r="G926" s="10"/>
      <c r="H926" s="10"/>
      <c r="I926" s="20"/>
    </row>
    <row r="927">
      <c r="E927" s="20"/>
      <c r="F927" s="10"/>
      <c r="G927" s="10"/>
      <c r="H927" s="10"/>
      <c r="I927" s="20"/>
    </row>
    <row r="928">
      <c r="E928" s="20"/>
      <c r="F928" s="10"/>
      <c r="G928" s="10"/>
      <c r="H928" s="10"/>
      <c r="I928" s="20"/>
    </row>
    <row r="929">
      <c r="E929" s="20"/>
      <c r="F929" s="10"/>
      <c r="G929" s="10"/>
      <c r="H929" s="10"/>
      <c r="I929" s="20"/>
    </row>
    <row r="930">
      <c r="E930" s="20"/>
      <c r="F930" s="10"/>
      <c r="G930" s="10"/>
      <c r="H930" s="10"/>
      <c r="I930" s="20"/>
    </row>
    <row r="931">
      <c r="E931" s="20"/>
      <c r="F931" s="10"/>
      <c r="G931" s="10"/>
      <c r="H931" s="10"/>
      <c r="I931" s="20"/>
    </row>
    <row r="932">
      <c r="E932" s="20"/>
      <c r="F932" s="10"/>
      <c r="G932" s="10"/>
      <c r="H932" s="10"/>
      <c r="I932" s="20"/>
    </row>
    <row r="933">
      <c r="E933" s="20"/>
      <c r="F933" s="10"/>
      <c r="G933" s="10"/>
      <c r="H933" s="10"/>
      <c r="I933" s="20"/>
    </row>
    <row r="934">
      <c r="E934" s="20"/>
      <c r="F934" s="10"/>
      <c r="G934" s="10"/>
      <c r="H934" s="10"/>
      <c r="I934" s="20"/>
    </row>
    <row r="935">
      <c r="E935" s="20"/>
      <c r="F935" s="10"/>
      <c r="G935" s="10"/>
      <c r="H935" s="10"/>
      <c r="I935" s="20"/>
    </row>
    <row r="936">
      <c r="E936" s="20"/>
      <c r="F936" s="10"/>
      <c r="G936" s="10"/>
      <c r="H936" s="10"/>
      <c r="I936" s="20"/>
    </row>
    <row r="937">
      <c r="E937" s="20"/>
      <c r="F937" s="10"/>
      <c r="G937" s="10"/>
      <c r="H937" s="10"/>
      <c r="I937" s="20"/>
    </row>
    <row r="938">
      <c r="E938" s="20"/>
      <c r="F938" s="10"/>
      <c r="G938" s="10"/>
      <c r="H938" s="10"/>
      <c r="I938" s="20"/>
    </row>
    <row r="939">
      <c r="E939" s="20"/>
      <c r="F939" s="10"/>
      <c r="G939" s="10"/>
      <c r="H939" s="10"/>
      <c r="I939" s="20"/>
    </row>
    <row r="940">
      <c r="E940" s="20"/>
      <c r="F940" s="10"/>
      <c r="G940" s="10"/>
      <c r="H940" s="10"/>
      <c r="I940" s="20"/>
    </row>
    <row r="941">
      <c r="E941" s="20"/>
      <c r="F941" s="10"/>
      <c r="G941" s="10"/>
      <c r="H941" s="10"/>
      <c r="I941" s="20"/>
    </row>
    <row r="942">
      <c r="E942" s="20"/>
      <c r="F942" s="10"/>
      <c r="G942" s="10"/>
      <c r="H942" s="10"/>
      <c r="I942" s="20"/>
    </row>
    <row r="943">
      <c r="E943" s="20"/>
      <c r="F943" s="10"/>
      <c r="G943" s="10"/>
      <c r="H943" s="10"/>
      <c r="I943" s="20"/>
    </row>
    <row r="944">
      <c r="E944" s="20"/>
      <c r="F944" s="10"/>
      <c r="G944" s="10"/>
      <c r="H944" s="10"/>
      <c r="I944" s="20"/>
    </row>
    <row r="945">
      <c r="E945" s="20"/>
      <c r="F945" s="10"/>
      <c r="G945" s="10"/>
      <c r="H945" s="10"/>
      <c r="I945" s="20"/>
    </row>
    <row r="946">
      <c r="E946" s="20"/>
      <c r="F946" s="10"/>
      <c r="G946" s="10"/>
      <c r="H946" s="10"/>
      <c r="I946" s="20"/>
    </row>
    <row r="947">
      <c r="E947" s="20"/>
      <c r="F947" s="10"/>
      <c r="G947" s="10"/>
      <c r="H947" s="10"/>
      <c r="I947" s="20"/>
    </row>
    <row r="948">
      <c r="E948" s="20"/>
      <c r="F948" s="10"/>
      <c r="G948" s="10"/>
      <c r="H948" s="10"/>
      <c r="I948" s="20"/>
    </row>
    <row r="949">
      <c r="E949" s="20"/>
      <c r="F949" s="10"/>
      <c r="G949" s="10"/>
      <c r="H949" s="10"/>
      <c r="I949" s="20"/>
    </row>
    <row r="950">
      <c r="E950" s="20"/>
      <c r="F950" s="10"/>
      <c r="G950" s="10"/>
      <c r="H950" s="10"/>
      <c r="I950" s="20"/>
    </row>
    <row r="951">
      <c r="E951" s="20"/>
      <c r="F951" s="10"/>
      <c r="G951" s="10"/>
      <c r="H951" s="10"/>
      <c r="I951" s="20"/>
    </row>
    <row r="952">
      <c r="E952" s="20"/>
      <c r="F952" s="10"/>
      <c r="G952" s="10"/>
      <c r="H952" s="10"/>
      <c r="I952" s="20"/>
    </row>
    <row r="953">
      <c r="E953" s="20"/>
      <c r="F953" s="10"/>
      <c r="G953" s="10"/>
      <c r="H953" s="10"/>
      <c r="I953" s="20"/>
    </row>
    <row r="954">
      <c r="E954" s="20"/>
      <c r="F954" s="10"/>
      <c r="G954" s="10"/>
      <c r="H954" s="10"/>
      <c r="I954" s="20"/>
    </row>
    <row r="955">
      <c r="E955" s="20"/>
      <c r="F955" s="10"/>
      <c r="G955" s="10"/>
      <c r="H955" s="10"/>
      <c r="I955" s="20"/>
    </row>
    <row r="956">
      <c r="E956" s="20"/>
      <c r="F956" s="10"/>
      <c r="G956" s="10"/>
      <c r="H956" s="10"/>
      <c r="I956" s="20"/>
    </row>
    <row r="957">
      <c r="E957" s="20"/>
      <c r="F957" s="10"/>
      <c r="G957" s="10"/>
      <c r="H957" s="10"/>
      <c r="I957" s="20"/>
    </row>
    <row r="958">
      <c r="E958" s="20"/>
      <c r="F958" s="10"/>
      <c r="G958" s="10"/>
      <c r="H958" s="10"/>
      <c r="I958" s="20"/>
    </row>
    <row r="959">
      <c r="E959" s="20"/>
      <c r="F959" s="10"/>
      <c r="G959" s="10"/>
      <c r="H959" s="10"/>
      <c r="I959" s="20"/>
    </row>
    <row r="960">
      <c r="E960" s="20"/>
      <c r="F960" s="10"/>
      <c r="G960" s="10"/>
      <c r="H960" s="10"/>
      <c r="I960" s="20"/>
    </row>
    <row r="961">
      <c r="E961" s="20"/>
      <c r="F961" s="10"/>
      <c r="G961" s="10"/>
      <c r="H961" s="10"/>
      <c r="I961" s="20"/>
    </row>
    <row r="962">
      <c r="E962" s="20"/>
      <c r="F962" s="10"/>
      <c r="G962" s="10"/>
      <c r="H962" s="10"/>
      <c r="I962" s="20"/>
    </row>
    <row r="963">
      <c r="E963" s="20"/>
      <c r="F963" s="10"/>
      <c r="G963" s="10"/>
      <c r="H963" s="10"/>
      <c r="I963" s="20"/>
    </row>
    <row r="964">
      <c r="E964" s="20"/>
      <c r="F964" s="10"/>
      <c r="G964" s="10"/>
      <c r="H964" s="10"/>
      <c r="I964" s="20"/>
    </row>
    <row r="965">
      <c r="E965" s="20"/>
      <c r="F965" s="10"/>
      <c r="G965" s="10"/>
      <c r="H965" s="10"/>
      <c r="I965" s="20"/>
    </row>
    <row r="966">
      <c r="E966" s="20"/>
      <c r="F966" s="10"/>
      <c r="G966" s="10"/>
      <c r="H966" s="10"/>
      <c r="I966" s="20"/>
    </row>
    <row r="967">
      <c r="E967" s="20"/>
      <c r="F967" s="10"/>
      <c r="G967" s="10"/>
      <c r="H967" s="10"/>
      <c r="I967" s="20"/>
    </row>
    <row r="968">
      <c r="E968" s="20"/>
      <c r="F968" s="10"/>
      <c r="G968" s="10"/>
      <c r="H968" s="10"/>
      <c r="I968" s="20"/>
    </row>
    <row r="969">
      <c r="E969" s="20"/>
      <c r="F969" s="10"/>
      <c r="G969" s="10"/>
      <c r="H969" s="10"/>
      <c r="I969" s="20"/>
    </row>
    <row r="970">
      <c r="E970" s="20"/>
      <c r="F970" s="10"/>
      <c r="G970" s="10"/>
      <c r="H970" s="10"/>
      <c r="I970" s="20"/>
    </row>
    <row r="971">
      <c r="E971" s="20"/>
      <c r="F971" s="10"/>
      <c r="G971" s="10"/>
      <c r="H971" s="10"/>
      <c r="I971" s="20"/>
    </row>
    <row r="972">
      <c r="E972" s="20"/>
      <c r="F972" s="10"/>
      <c r="G972" s="10"/>
      <c r="H972" s="10"/>
      <c r="I972" s="20"/>
    </row>
    <row r="973">
      <c r="E973" s="20"/>
      <c r="F973" s="10"/>
      <c r="G973" s="10"/>
      <c r="H973" s="10"/>
      <c r="I973" s="20"/>
    </row>
    <row r="974">
      <c r="E974" s="20"/>
      <c r="F974" s="10"/>
      <c r="G974" s="10"/>
      <c r="H974" s="10"/>
      <c r="I974" s="20"/>
    </row>
    <row r="975">
      <c r="E975" s="20"/>
      <c r="F975" s="10"/>
      <c r="G975" s="10"/>
      <c r="H975" s="10"/>
      <c r="I975" s="20"/>
    </row>
    <row r="976">
      <c r="E976" s="20"/>
      <c r="F976" s="10"/>
      <c r="G976" s="10"/>
      <c r="H976" s="10"/>
      <c r="I976" s="20"/>
    </row>
    <row r="977">
      <c r="E977" s="20"/>
      <c r="F977" s="10"/>
      <c r="G977" s="10"/>
      <c r="H977" s="10"/>
      <c r="I977" s="20"/>
    </row>
    <row r="978">
      <c r="E978" s="20"/>
      <c r="F978" s="10"/>
      <c r="G978" s="10"/>
      <c r="H978" s="10"/>
      <c r="I978" s="20"/>
    </row>
    <row r="979">
      <c r="E979" s="20"/>
      <c r="F979" s="10"/>
      <c r="G979" s="10"/>
      <c r="H979" s="10"/>
      <c r="I979" s="20"/>
    </row>
    <row r="980">
      <c r="E980" s="20"/>
      <c r="F980" s="10"/>
      <c r="G980" s="10"/>
      <c r="H980" s="10"/>
      <c r="I980" s="20"/>
    </row>
    <row r="981">
      <c r="E981" s="20"/>
      <c r="F981" s="10"/>
      <c r="G981" s="10"/>
      <c r="H981" s="10"/>
      <c r="I981" s="20"/>
    </row>
    <row r="982">
      <c r="E982" s="20"/>
      <c r="F982" s="10"/>
      <c r="G982" s="10"/>
      <c r="H982" s="10"/>
      <c r="I982" s="20"/>
    </row>
    <row r="983">
      <c r="E983" s="20"/>
      <c r="F983" s="10"/>
      <c r="G983" s="10"/>
      <c r="H983" s="10"/>
      <c r="I983" s="20"/>
    </row>
    <row r="984">
      <c r="E984" s="20"/>
      <c r="F984" s="10"/>
      <c r="G984" s="10"/>
      <c r="H984" s="10"/>
      <c r="I984" s="20"/>
    </row>
    <row r="985">
      <c r="E985" s="20"/>
      <c r="F985" s="10"/>
      <c r="G985" s="10"/>
      <c r="H985" s="10"/>
      <c r="I985" s="20"/>
    </row>
    <row r="986">
      <c r="E986" s="20"/>
      <c r="F986" s="10"/>
      <c r="G986" s="10"/>
      <c r="H986" s="10"/>
      <c r="I986" s="20"/>
    </row>
    <row r="987">
      <c r="E987" s="20"/>
      <c r="F987" s="10"/>
      <c r="G987" s="10"/>
      <c r="H987" s="10"/>
      <c r="I987" s="20"/>
    </row>
    <row r="988">
      <c r="E988" s="20"/>
      <c r="F988" s="10"/>
      <c r="G988" s="10"/>
      <c r="H988" s="10"/>
      <c r="I988" s="20"/>
    </row>
    <row r="989">
      <c r="E989" s="20"/>
      <c r="F989" s="10"/>
      <c r="G989" s="10"/>
      <c r="H989" s="10"/>
      <c r="I989" s="20"/>
    </row>
    <row r="990">
      <c r="E990" s="20"/>
      <c r="F990" s="10"/>
      <c r="G990" s="10"/>
      <c r="H990" s="10"/>
      <c r="I990" s="20"/>
    </row>
    <row r="991">
      <c r="E991" s="20"/>
      <c r="F991" s="10"/>
      <c r="G991" s="10"/>
      <c r="H991" s="10"/>
      <c r="I991" s="20"/>
    </row>
    <row r="992">
      <c r="E992" s="20"/>
      <c r="F992" s="10"/>
      <c r="G992" s="10"/>
      <c r="H992" s="10"/>
      <c r="I992" s="20"/>
    </row>
    <row r="993">
      <c r="E993" s="20"/>
      <c r="F993" s="10"/>
      <c r="G993" s="10"/>
      <c r="H993" s="10"/>
      <c r="I993" s="20"/>
    </row>
    <row r="994">
      <c r="E994" s="20"/>
      <c r="F994" s="10"/>
      <c r="G994" s="10"/>
      <c r="H994" s="10"/>
      <c r="I994" s="20"/>
    </row>
    <row r="995">
      <c r="E995" s="20"/>
      <c r="F995" s="10"/>
      <c r="G995" s="10"/>
      <c r="H995" s="10"/>
      <c r="I995" s="20"/>
    </row>
    <row r="996">
      <c r="E996" s="20"/>
      <c r="F996" s="10"/>
      <c r="G996" s="10"/>
      <c r="H996" s="10"/>
      <c r="I996" s="20"/>
    </row>
    <row r="997">
      <c r="E997" s="20"/>
      <c r="F997" s="10"/>
      <c r="G997" s="10"/>
      <c r="H997" s="10"/>
      <c r="I997" s="20"/>
    </row>
    <row r="998">
      <c r="E998" s="20"/>
      <c r="F998" s="10"/>
      <c r="G998" s="10"/>
      <c r="H998" s="10"/>
      <c r="I998" s="20"/>
    </row>
    <row r="999">
      <c r="E999" s="20"/>
      <c r="F999" s="10"/>
      <c r="G999" s="10"/>
      <c r="H999" s="10"/>
      <c r="I999" s="20"/>
    </row>
    <row r="1000">
      <c r="E1000" s="20"/>
      <c r="F1000" s="10"/>
      <c r="G1000" s="10"/>
      <c r="H1000" s="10"/>
      <c r="I1000" s="20"/>
    </row>
    <row r="1001">
      <c r="E1001" s="20"/>
      <c r="F1001" s="10"/>
      <c r="G1001" s="10"/>
      <c r="H1001" s="10"/>
      <c r="I1001" s="20"/>
    </row>
  </sheetData>
  <hyperlinks>
    <hyperlink r:id="rId1" ref="J8"/>
    <hyperlink r:id="rId2" ref="J21"/>
    <hyperlink r:id="rId3" ref="J25"/>
    <hyperlink r:id="rId4" ref="J30"/>
    <hyperlink r:id="rId5" ref="J39"/>
  </hyperlinks>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75"/>
    <col customWidth="1" min="2" max="2" width="74.13"/>
    <col customWidth="1" min="3" max="3" width="41.25"/>
  </cols>
  <sheetData>
    <row r="1">
      <c r="A1" s="8" t="s">
        <v>194</v>
      </c>
      <c r="B1" s="16"/>
      <c r="C1" s="83"/>
    </row>
    <row r="2">
      <c r="A2" s="9" t="s">
        <v>60</v>
      </c>
      <c r="B2" s="9" t="s">
        <v>195</v>
      </c>
      <c r="C2" s="84" t="s">
        <v>196</v>
      </c>
      <c r="D2" s="85"/>
    </row>
    <row r="3">
      <c r="A3" s="31" t="s">
        <v>28</v>
      </c>
      <c r="B3" s="2" t="s">
        <v>197</v>
      </c>
      <c r="C3" s="86" t="s">
        <v>198</v>
      </c>
    </row>
    <row r="4">
      <c r="A4" s="31" t="s">
        <v>28</v>
      </c>
      <c r="B4" s="2" t="s">
        <v>199</v>
      </c>
      <c r="C4" s="86" t="s">
        <v>198</v>
      </c>
    </row>
    <row r="5">
      <c r="A5" s="37" t="s">
        <v>29</v>
      </c>
      <c r="B5" s="2" t="s">
        <v>200</v>
      </c>
      <c r="C5" s="86" t="s">
        <v>198</v>
      </c>
    </row>
    <row r="6">
      <c r="A6" s="37" t="s">
        <v>29</v>
      </c>
      <c r="B6" s="2" t="s">
        <v>201</v>
      </c>
      <c r="C6" s="86" t="s">
        <v>198</v>
      </c>
    </row>
    <row r="7">
      <c r="A7" s="43" t="s">
        <v>30</v>
      </c>
      <c r="B7" s="2" t="s">
        <v>202</v>
      </c>
      <c r="C7" s="86" t="s">
        <v>198</v>
      </c>
    </row>
    <row r="8">
      <c r="A8" s="43" t="s">
        <v>30</v>
      </c>
      <c r="B8" s="2" t="s">
        <v>203</v>
      </c>
      <c r="C8" s="86" t="s">
        <v>198</v>
      </c>
    </row>
    <row r="9">
      <c r="A9" s="43" t="s">
        <v>30</v>
      </c>
      <c r="B9" s="2" t="s">
        <v>204</v>
      </c>
      <c r="C9" s="86" t="s">
        <v>205</v>
      </c>
    </row>
    <row r="10">
      <c r="A10" s="49" t="s">
        <v>206</v>
      </c>
      <c r="B10" s="2" t="s">
        <v>207</v>
      </c>
      <c r="C10" s="86" t="s">
        <v>205</v>
      </c>
    </row>
    <row r="11">
      <c r="A11" s="49" t="s">
        <v>206</v>
      </c>
      <c r="B11" s="2" t="s">
        <v>208</v>
      </c>
      <c r="C11" s="86" t="s">
        <v>205</v>
      </c>
    </row>
    <row r="12">
      <c r="A12" s="56" t="s">
        <v>32</v>
      </c>
      <c r="B12" s="2" t="s">
        <v>209</v>
      </c>
      <c r="C12" s="86" t="s">
        <v>205</v>
      </c>
    </row>
    <row r="13">
      <c r="A13" s="63" t="s">
        <v>33</v>
      </c>
      <c r="B13" s="2" t="s">
        <v>210</v>
      </c>
      <c r="C13" s="87">
        <v>45597.0</v>
      </c>
      <c r="D13" s="2"/>
    </row>
    <row r="14">
      <c r="A14" s="63" t="s">
        <v>33</v>
      </c>
      <c r="B14" s="2" t="s">
        <v>211</v>
      </c>
      <c r="C14" s="86" t="s">
        <v>198</v>
      </c>
      <c r="D14" s="2"/>
    </row>
    <row r="15">
      <c r="A15" s="69" t="s">
        <v>34</v>
      </c>
      <c r="B15" s="2" t="s">
        <v>212</v>
      </c>
      <c r="C15" s="86" t="s">
        <v>198</v>
      </c>
      <c r="D15" s="2"/>
    </row>
    <row r="16">
      <c r="A16" s="69" t="s">
        <v>34</v>
      </c>
      <c r="B16" s="2" t="s">
        <v>213</v>
      </c>
      <c r="C16" s="86" t="s">
        <v>198</v>
      </c>
      <c r="D16" s="2"/>
    </row>
    <row r="17">
      <c r="A17" s="76" t="s">
        <v>35</v>
      </c>
      <c r="B17" s="2" t="s">
        <v>214</v>
      </c>
      <c r="C17" s="86" t="s">
        <v>198</v>
      </c>
      <c r="E17" s="15"/>
    </row>
    <row r="18">
      <c r="A18" s="2" t="s">
        <v>183</v>
      </c>
      <c r="B18" s="2" t="s">
        <v>215</v>
      </c>
      <c r="C18" s="86" t="s">
        <v>198</v>
      </c>
      <c r="E18" s="15"/>
    </row>
    <row r="19">
      <c r="A19" s="2" t="s">
        <v>183</v>
      </c>
      <c r="B19" s="2" t="s">
        <v>216</v>
      </c>
      <c r="C19" s="86" t="s">
        <v>198</v>
      </c>
    </row>
    <row r="20">
      <c r="A20" s="88" t="s">
        <v>217</v>
      </c>
      <c r="B20" s="2" t="s">
        <v>218</v>
      </c>
      <c r="C20" s="86" t="s">
        <v>205</v>
      </c>
    </row>
    <row r="21">
      <c r="A21" s="88" t="s">
        <v>217</v>
      </c>
      <c r="B21" s="2" t="s">
        <v>219</v>
      </c>
      <c r="C21" s="86" t="s">
        <v>205</v>
      </c>
    </row>
    <row r="22">
      <c r="A22" s="88" t="s">
        <v>217</v>
      </c>
      <c r="B22" s="2" t="s">
        <v>220</v>
      </c>
      <c r="C22" s="86" t="s">
        <v>205</v>
      </c>
    </row>
    <row r="23">
      <c r="A23" s="88" t="s">
        <v>217</v>
      </c>
      <c r="B23" s="2" t="s">
        <v>221</v>
      </c>
      <c r="C23" s="86" t="s">
        <v>205</v>
      </c>
      <c r="D23" s="2"/>
    </row>
    <row r="24">
      <c r="A24" s="88" t="s">
        <v>217</v>
      </c>
      <c r="B24" s="2" t="s">
        <v>222</v>
      </c>
      <c r="C24" s="86" t="s">
        <v>205</v>
      </c>
    </row>
    <row r="25">
      <c r="A25" s="88" t="s">
        <v>217</v>
      </c>
      <c r="B25" s="2" t="s">
        <v>223</v>
      </c>
      <c r="C25" s="86" t="s">
        <v>198</v>
      </c>
    </row>
    <row r="26">
      <c r="A26" s="2"/>
      <c r="C26" s="89"/>
    </row>
    <row r="27">
      <c r="A27" s="2"/>
      <c r="C27" s="89"/>
      <c r="G27" s="2"/>
    </row>
    <row r="28">
      <c r="A28" s="2"/>
      <c r="C28" s="89"/>
      <c r="G28" s="2"/>
    </row>
    <row r="29">
      <c r="C29" s="89"/>
      <c r="G29" s="2"/>
    </row>
    <row r="30">
      <c r="C30" s="89"/>
    </row>
    <row r="31">
      <c r="C31" s="89"/>
    </row>
    <row r="32">
      <c r="C32" s="89"/>
    </row>
    <row r="33">
      <c r="C33" s="89"/>
    </row>
    <row r="34">
      <c r="C34" s="89"/>
    </row>
    <row r="35">
      <c r="A35" s="2"/>
      <c r="C35" s="89"/>
    </row>
    <row r="36">
      <c r="A36" s="2"/>
      <c r="C36" s="89"/>
    </row>
    <row r="37">
      <c r="A37" s="2"/>
      <c r="C37" s="89"/>
    </row>
    <row r="38">
      <c r="A38" s="2"/>
      <c r="C38" s="89"/>
    </row>
    <row r="39">
      <c r="A39" s="2"/>
      <c r="C39" s="89"/>
    </row>
    <row r="40">
      <c r="A40" s="2"/>
      <c r="C40" s="89"/>
    </row>
    <row r="41">
      <c r="A41" s="2"/>
      <c r="C41" s="89"/>
    </row>
    <row r="42">
      <c r="A42" s="2"/>
      <c r="C42" s="89"/>
    </row>
    <row r="43">
      <c r="A43" s="2"/>
      <c r="C43" s="89"/>
    </row>
    <row r="44">
      <c r="A44" s="2"/>
      <c r="C44" s="89"/>
    </row>
    <row r="45">
      <c r="A45" s="2"/>
      <c r="C45" s="89"/>
    </row>
    <row r="46">
      <c r="C46" s="89"/>
    </row>
    <row r="47">
      <c r="C47" s="89"/>
    </row>
    <row r="48">
      <c r="C48" s="89"/>
    </row>
    <row r="49">
      <c r="C49" s="89"/>
    </row>
    <row r="50">
      <c r="C50" s="89"/>
    </row>
    <row r="51">
      <c r="C51" s="89"/>
    </row>
    <row r="52">
      <c r="C52" s="89"/>
    </row>
    <row r="53">
      <c r="C53" s="89"/>
    </row>
    <row r="54">
      <c r="C54" s="89"/>
    </row>
    <row r="55">
      <c r="C55" s="89"/>
    </row>
    <row r="56">
      <c r="C56" s="89"/>
    </row>
    <row r="57">
      <c r="C57" s="89"/>
    </row>
    <row r="58">
      <c r="C58" s="89"/>
    </row>
    <row r="59">
      <c r="C59" s="89"/>
    </row>
    <row r="60">
      <c r="C60" s="89"/>
    </row>
    <row r="61">
      <c r="C61" s="89"/>
    </row>
    <row r="62">
      <c r="C62" s="89"/>
    </row>
    <row r="63">
      <c r="C63" s="89"/>
    </row>
    <row r="64">
      <c r="C64" s="89"/>
    </row>
    <row r="65">
      <c r="C65" s="89"/>
    </row>
    <row r="66">
      <c r="C66" s="89"/>
    </row>
    <row r="67">
      <c r="C67" s="89"/>
    </row>
    <row r="68">
      <c r="C68" s="89"/>
    </row>
    <row r="69">
      <c r="C69" s="89"/>
    </row>
    <row r="70">
      <c r="C70" s="89"/>
    </row>
    <row r="71">
      <c r="C71" s="89"/>
    </row>
    <row r="72">
      <c r="C72" s="89"/>
    </row>
    <row r="73">
      <c r="C73" s="89"/>
    </row>
    <row r="74">
      <c r="C74" s="89"/>
    </row>
    <row r="75">
      <c r="C75" s="89"/>
    </row>
    <row r="76">
      <c r="C76" s="89"/>
    </row>
    <row r="77">
      <c r="C77" s="89"/>
    </row>
    <row r="78">
      <c r="C78" s="89"/>
    </row>
    <row r="79">
      <c r="C79" s="89"/>
    </row>
    <row r="80">
      <c r="C80" s="89"/>
    </row>
    <row r="81">
      <c r="C81" s="89"/>
    </row>
    <row r="82">
      <c r="C82" s="89"/>
    </row>
    <row r="83">
      <c r="C83" s="89"/>
    </row>
    <row r="84">
      <c r="C84" s="89"/>
    </row>
    <row r="85">
      <c r="C85" s="89"/>
    </row>
    <row r="86">
      <c r="C86" s="89"/>
    </row>
    <row r="87">
      <c r="C87" s="89"/>
    </row>
    <row r="88">
      <c r="C88" s="89"/>
    </row>
    <row r="89">
      <c r="C89" s="89"/>
    </row>
    <row r="90">
      <c r="C90" s="89"/>
    </row>
    <row r="91">
      <c r="C91" s="89"/>
    </row>
    <row r="92">
      <c r="C92" s="89"/>
    </row>
    <row r="93">
      <c r="C93" s="89"/>
    </row>
    <row r="94">
      <c r="C94" s="89"/>
    </row>
    <row r="95">
      <c r="C95" s="89"/>
    </row>
    <row r="96">
      <c r="C96" s="89"/>
    </row>
    <row r="97">
      <c r="C97" s="89"/>
    </row>
    <row r="98">
      <c r="C98" s="89"/>
    </row>
    <row r="99">
      <c r="C99" s="89"/>
    </row>
    <row r="100">
      <c r="C100" s="89"/>
    </row>
    <row r="101">
      <c r="C101" s="89"/>
    </row>
    <row r="102">
      <c r="C102" s="89"/>
    </row>
    <row r="103">
      <c r="C103" s="89"/>
    </row>
    <row r="104">
      <c r="C104" s="89"/>
    </row>
    <row r="105">
      <c r="C105" s="89"/>
    </row>
    <row r="106">
      <c r="C106" s="89"/>
    </row>
    <row r="107">
      <c r="C107" s="89"/>
    </row>
    <row r="108">
      <c r="C108" s="89"/>
    </row>
    <row r="109">
      <c r="C109" s="89"/>
    </row>
    <row r="110">
      <c r="C110" s="89"/>
    </row>
    <row r="111">
      <c r="C111" s="89"/>
    </row>
    <row r="112">
      <c r="C112" s="89"/>
    </row>
    <row r="113">
      <c r="C113" s="89"/>
    </row>
    <row r="114">
      <c r="C114" s="89"/>
    </row>
    <row r="115">
      <c r="C115" s="89"/>
    </row>
    <row r="116">
      <c r="C116" s="89"/>
    </row>
    <row r="117">
      <c r="C117" s="89"/>
    </row>
    <row r="118">
      <c r="C118" s="89"/>
    </row>
    <row r="119">
      <c r="C119" s="89"/>
    </row>
    <row r="120">
      <c r="C120" s="89"/>
    </row>
    <row r="121">
      <c r="C121" s="89"/>
    </row>
    <row r="122">
      <c r="C122" s="89"/>
    </row>
    <row r="123">
      <c r="C123" s="89"/>
    </row>
    <row r="124">
      <c r="C124" s="89"/>
    </row>
    <row r="125">
      <c r="C125" s="89"/>
    </row>
    <row r="126">
      <c r="C126" s="89"/>
    </row>
    <row r="127">
      <c r="C127" s="89"/>
    </row>
    <row r="128">
      <c r="C128" s="89"/>
    </row>
    <row r="129">
      <c r="C129" s="89"/>
    </row>
    <row r="130">
      <c r="C130" s="89"/>
    </row>
    <row r="131">
      <c r="C131" s="89"/>
    </row>
    <row r="132">
      <c r="C132" s="89"/>
    </row>
    <row r="133">
      <c r="C133" s="89"/>
    </row>
    <row r="134">
      <c r="C134" s="89"/>
    </row>
    <row r="135">
      <c r="C135" s="89"/>
    </row>
    <row r="136">
      <c r="C136" s="89"/>
    </row>
    <row r="137">
      <c r="C137" s="89"/>
    </row>
    <row r="138">
      <c r="C138" s="89"/>
    </row>
    <row r="139">
      <c r="C139" s="89"/>
    </row>
    <row r="140">
      <c r="C140" s="89"/>
    </row>
    <row r="141">
      <c r="C141" s="89"/>
    </row>
    <row r="142">
      <c r="C142" s="89"/>
    </row>
    <row r="143">
      <c r="C143" s="89"/>
    </row>
    <row r="144">
      <c r="C144" s="89"/>
    </row>
    <row r="145">
      <c r="C145" s="89"/>
    </row>
    <row r="146">
      <c r="C146" s="89"/>
    </row>
    <row r="147">
      <c r="C147" s="89"/>
    </row>
    <row r="148">
      <c r="C148" s="89"/>
    </row>
    <row r="149">
      <c r="C149" s="89"/>
    </row>
    <row r="150">
      <c r="C150" s="89"/>
    </row>
    <row r="151">
      <c r="C151" s="89"/>
    </row>
    <row r="152">
      <c r="C152" s="89"/>
    </row>
    <row r="153">
      <c r="C153" s="89"/>
    </row>
    <row r="154">
      <c r="C154" s="89"/>
    </row>
    <row r="155">
      <c r="C155" s="89"/>
    </row>
    <row r="156">
      <c r="C156" s="89"/>
    </row>
    <row r="157">
      <c r="C157" s="89"/>
    </row>
    <row r="158">
      <c r="C158" s="89"/>
    </row>
    <row r="159">
      <c r="C159" s="89"/>
    </row>
    <row r="160">
      <c r="C160" s="89"/>
    </row>
    <row r="161">
      <c r="C161" s="89"/>
    </row>
    <row r="162">
      <c r="C162" s="89"/>
    </row>
    <row r="163">
      <c r="C163" s="89"/>
    </row>
    <row r="164">
      <c r="C164" s="89"/>
    </row>
    <row r="165">
      <c r="C165" s="89"/>
    </row>
    <row r="166">
      <c r="C166" s="89"/>
    </row>
    <row r="167">
      <c r="C167" s="89"/>
    </row>
    <row r="168">
      <c r="C168" s="89"/>
    </row>
    <row r="169">
      <c r="C169" s="89"/>
    </row>
    <row r="170">
      <c r="C170" s="89"/>
    </row>
    <row r="171">
      <c r="C171" s="89"/>
    </row>
    <row r="172">
      <c r="C172" s="89"/>
    </row>
    <row r="173">
      <c r="C173" s="89"/>
    </row>
    <row r="174">
      <c r="C174" s="89"/>
    </row>
    <row r="175">
      <c r="C175" s="89"/>
    </row>
    <row r="176">
      <c r="C176" s="89"/>
    </row>
    <row r="177">
      <c r="C177" s="89"/>
    </row>
    <row r="178">
      <c r="C178" s="89"/>
    </row>
    <row r="179">
      <c r="C179" s="89"/>
    </row>
    <row r="180">
      <c r="C180" s="89"/>
    </row>
    <row r="181">
      <c r="C181" s="89"/>
    </row>
    <row r="182">
      <c r="C182" s="89"/>
    </row>
    <row r="183">
      <c r="C183" s="89"/>
    </row>
    <row r="184">
      <c r="C184" s="89"/>
    </row>
    <row r="185">
      <c r="C185" s="89"/>
    </row>
    <row r="186">
      <c r="C186" s="89"/>
    </row>
    <row r="187">
      <c r="C187" s="89"/>
    </row>
    <row r="188">
      <c r="C188" s="89"/>
    </row>
    <row r="189">
      <c r="C189" s="89"/>
    </row>
    <row r="190">
      <c r="C190" s="89"/>
    </row>
    <row r="191">
      <c r="C191" s="89"/>
    </row>
    <row r="192">
      <c r="C192" s="89"/>
    </row>
    <row r="193">
      <c r="C193" s="89"/>
    </row>
    <row r="194">
      <c r="C194" s="89"/>
    </row>
    <row r="195">
      <c r="C195" s="89"/>
    </row>
    <row r="196">
      <c r="C196" s="89"/>
    </row>
    <row r="197">
      <c r="C197" s="89"/>
    </row>
    <row r="198">
      <c r="C198" s="89"/>
    </row>
    <row r="199">
      <c r="C199" s="89"/>
    </row>
    <row r="200">
      <c r="C200" s="89"/>
    </row>
    <row r="201">
      <c r="C201" s="89"/>
    </row>
    <row r="202">
      <c r="C202" s="89"/>
    </row>
    <row r="203">
      <c r="C203" s="89"/>
    </row>
    <row r="204">
      <c r="C204" s="89"/>
    </row>
    <row r="205">
      <c r="C205" s="89"/>
    </row>
    <row r="206">
      <c r="C206" s="89"/>
    </row>
    <row r="207">
      <c r="C207" s="89"/>
    </row>
    <row r="208">
      <c r="C208" s="89"/>
    </row>
    <row r="209">
      <c r="C209" s="89"/>
    </row>
    <row r="210">
      <c r="C210" s="89"/>
    </row>
    <row r="211">
      <c r="C211" s="89"/>
    </row>
    <row r="212">
      <c r="C212" s="89"/>
    </row>
    <row r="213">
      <c r="C213" s="89"/>
    </row>
    <row r="214">
      <c r="C214" s="89"/>
    </row>
    <row r="215">
      <c r="C215" s="89"/>
    </row>
    <row r="216">
      <c r="C216" s="89"/>
    </row>
    <row r="217">
      <c r="C217" s="89"/>
    </row>
    <row r="218">
      <c r="C218" s="89"/>
    </row>
    <row r="219">
      <c r="C219" s="89"/>
    </row>
    <row r="220">
      <c r="C220" s="89"/>
    </row>
    <row r="221">
      <c r="C221" s="89"/>
    </row>
    <row r="222">
      <c r="C222" s="89"/>
    </row>
    <row r="223">
      <c r="C223" s="89"/>
    </row>
    <row r="224">
      <c r="C224" s="89"/>
    </row>
    <row r="225">
      <c r="C225" s="89"/>
    </row>
    <row r="226">
      <c r="C226" s="89"/>
    </row>
    <row r="227">
      <c r="C227" s="89"/>
    </row>
    <row r="228">
      <c r="C228" s="89"/>
    </row>
    <row r="229">
      <c r="C229" s="89"/>
    </row>
    <row r="230">
      <c r="C230" s="89"/>
    </row>
    <row r="231">
      <c r="C231" s="89"/>
    </row>
    <row r="232">
      <c r="C232" s="89"/>
    </row>
    <row r="233">
      <c r="C233" s="89"/>
    </row>
    <row r="234">
      <c r="C234" s="89"/>
    </row>
    <row r="235">
      <c r="C235" s="89"/>
    </row>
    <row r="236">
      <c r="C236" s="89"/>
    </row>
    <row r="237">
      <c r="C237" s="89"/>
    </row>
    <row r="238">
      <c r="C238" s="89"/>
    </row>
    <row r="239">
      <c r="C239" s="89"/>
    </row>
    <row r="240">
      <c r="C240" s="89"/>
    </row>
    <row r="241">
      <c r="C241" s="89"/>
    </row>
    <row r="242">
      <c r="C242" s="89"/>
    </row>
    <row r="243">
      <c r="C243" s="89"/>
    </row>
    <row r="244">
      <c r="C244" s="89"/>
    </row>
    <row r="245">
      <c r="C245" s="89"/>
    </row>
    <row r="246">
      <c r="C246" s="89"/>
    </row>
    <row r="247">
      <c r="C247" s="89"/>
    </row>
    <row r="248">
      <c r="C248" s="89"/>
    </row>
    <row r="249">
      <c r="C249" s="89"/>
    </row>
    <row r="250">
      <c r="C250" s="89"/>
    </row>
    <row r="251">
      <c r="C251" s="89"/>
    </row>
    <row r="252">
      <c r="C252" s="89"/>
    </row>
    <row r="253">
      <c r="C253" s="89"/>
    </row>
    <row r="254">
      <c r="C254" s="89"/>
    </row>
    <row r="255">
      <c r="C255" s="89"/>
    </row>
    <row r="256">
      <c r="C256" s="89"/>
    </row>
    <row r="257">
      <c r="C257" s="89"/>
    </row>
    <row r="258">
      <c r="C258" s="89"/>
    </row>
    <row r="259">
      <c r="C259" s="89"/>
    </row>
    <row r="260">
      <c r="C260" s="89"/>
    </row>
    <row r="261">
      <c r="C261" s="89"/>
    </row>
    <row r="262">
      <c r="C262" s="89"/>
    </row>
    <row r="263">
      <c r="C263" s="89"/>
    </row>
    <row r="264">
      <c r="C264" s="89"/>
    </row>
    <row r="265">
      <c r="C265" s="89"/>
    </row>
    <row r="266">
      <c r="C266" s="89"/>
    </row>
    <row r="267">
      <c r="C267" s="89"/>
    </row>
    <row r="268">
      <c r="C268" s="89"/>
    </row>
    <row r="269">
      <c r="C269" s="89"/>
    </row>
    <row r="270">
      <c r="C270" s="89"/>
    </row>
    <row r="271">
      <c r="C271" s="89"/>
    </row>
    <row r="272">
      <c r="C272" s="89"/>
    </row>
    <row r="273">
      <c r="C273" s="89"/>
    </row>
    <row r="274">
      <c r="C274" s="89"/>
    </row>
    <row r="275">
      <c r="C275" s="89"/>
    </row>
    <row r="276">
      <c r="C276" s="89"/>
    </row>
    <row r="277">
      <c r="C277" s="89"/>
    </row>
    <row r="278">
      <c r="C278" s="89"/>
    </row>
    <row r="279">
      <c r="C279" s="89"/>
    </row>
    <row r="280">
      <c r="C280" s="89"/>
    </row>
    <row r="281">
      <c r="C281" s="89"/>
    </row>
    <row r="282">
      <c r="C282" s="89"/>
    </row>
    <row r="283">
      <c r="C283" s="89"/>
    </row>
    <row r="284">
      <c r="C284" s="89"/>
    </row>
    <row r="285">
      <c r="C285" s="89"/>
    </row>
    <row r="286">
      <c r="C286" s="89"/>
    </row>
    <row r="287">
      <c r="C287" s="89"/>
    </row>
    <row r="288">
      <c r="C288" s="89"/>
    </row>
    <row r="289">
      <c r="C289" s="89"/>
    </row>
    <row r="290">
      <c r="C290" s="89"/>
    </row>
    <row r="291">
      <c r="C291" s="89"/>
    </row>
    <row r="292">
      <c r="C292" s="89"/>
    </row>
    <row r="293">
      <c r="C293" s="89"/>
    </row>
    <row r="294">
      <c r="C294" s="89"/>
    </row>
    <row r="295">
      <c r="C295" s="89"/>
    </row>
    <row r="296">
      <c r="C296" s="89"/>
    </row>
    <row r="297">
      <c r="C297" s="89"/>
    </row>
    <row r="298">
      <c r="C298" s="89"/>
    </row>
    <row r="299">
      <c r="C299" s="89"/>
    </row>
    <row r="300">
      <c r="C300" s="89"/>
    </row>
    <row r="301">
      <c r="C301" s="89"/>
    </row>
    <row r="302">
      <c r="C302" s="89"/>
    </row>
    <row r="303">
      <c r="C303" s="89"/>
    </row>
    <row r="304">
      <c r="C304" s="89"/>
    </row>
    <row r="305">
      <c r="C305" s="89"/>
    </row>
    <row r="306">
      <c r="C306" s="89"/>
    </row>
    <row r="307">
      <c r="C307" s="89"/>
    </row>
    <row r="308">
      <c r="C308" s="89"/>
    </row>
    <row r="309">
      <c r="C309" s="89"/>
    </row>
    <row r="310">
      <c r="C310" s="89"/>
    </row>
    <row r="311">
      <c r="C311" s="89"/>
    </row>
    <row r="312">
      <c r="C312" s="89"/>
    </row>
    <row r="313">
      <c r="C313" s="89"/>
    </row>
    <row r="314">
      <c r="C314" s="89"/>
    </row>
    <row r="315">
      <c r="C315" s="89"/>
    </row>
    <row r="316">
      <c r="C316" s="89"/>
    </row>
    <row r="317">
      <c r="C317" s="89"/>
    </row>
    <row r="318">
      <c r="C318" s="89"/>
    </row>
    <row r="319">
      <c r="C319" s="89"/>
    </row>
    <row r="320">
      <c r="C320" s="89"/>
    </row>
    <row r="321">
      <c r="C321" s="89"/>
    </row>
    <row r="322">
      <c r="C322" s="89"/>
    </row>
    <row r="323">
      <c r="C323" s="89"/>
    </row>
    <row r="324">
      <c r="C324" s="89"/>
    </row>
    <row r="325">
      <c r="C325" s="89"/>
    </row>
    <row r="326">
      <c r="C326" s="89"/>
    </row>
    <row r="327">
      <c r="C327" s="89"/>
    </row>
    <row r="328">
      <c r="C328" s="89"/>
    </row>
    <row r="329">
      <c r="C329" s="89"/>
    </row>
    <row r="330">
      <c r="C330" s="89"/>
    </row>
    <row r="331">
      <c r="C331" s="89"/>
    </row>
    <row r="332">
      <c r="C332" s="89"/>
    </row>
    <row r="333">
      <c r="C333" s="89"/>
    </row>
    <row r="334">
      <c r="C334" s="89"/>
    </row>
    <row r="335">
      <c r="C335" s="89"/>
    </row>
    <row r="336">
      <c r="C336" s="89"/>
    </row>
    <row r="337">
      <c r="C337" s="89"/>
    </row>
    <row r="338">
      <c r="C338" s="89"/>
    </row>
    <row r="339">
      <c r="C339" s="89"/>
    </row>
    <row r="340">
      <c r="C340" s="89"/>
    </row>
    <row r="341">
      <c r="C341" s="89"/>
    </row>
    <row r="342">
      <c r="C342" s="89"/>
    </row>
    <row r="343">
      <c r="C343" s="89"/>
    </row>
    <row r="344">
      <c r="C344" s="89"/>
    </row>
    <row r="345">
      <c r="C345" s="89"/>
    </row>
    <row r="346">
      <c r="C346" s="89"/>
    </row>
    <row r="347">
      <c r="C347" s="89"/>
    </row>
    <row r="348">
      <c r="C348" s="89"/>
    </row>
    <row r="349">
      <c r="C349" s="89"/>
    </row>
    <row r="350">
      <c r="C350" s="89"/>
    </row>
    <row r="351">
      <c r="C351" s="89"/>
    </row>
    <row r="352">
      <c r="C352" s="89"/>
    </row>
    <row r="353">
      <c r="C353" s="89"/>
    </row>
    <row r="354">
      <c r="C354" s="89"/>
    </row>
    <row r="355">
      <c r="C355" s="89"/>
    </row>
    <row r="356">
      <c r="C356" s="89"/>
    </row>
    <row r="357">
      <c r="C357" s="89"/>
    </row>
    <row r="358">
      <c r="C358" s="89"/>
    </row>
    <row r="359">
      <c r="C359" s="89"/>
    </row>
    <row r="360">
      <c r="C360" s="89"/>
    </row>
    <row r="361">
      <c r="C361" s="89"/>
    </row>
    <row r="362">
      <c r="C362" s="89"/>
    </row>
    <row r="363">
      <c r="C363" s="89"/>
    </row>
    <row r="364">
      <c r="C364" s="89"/>
    </row>
    <row r="365">
      <c r="C365" s="89"/>
    </row>
    <row r="366">
      <c r="C366" s="89"/>
    </row>
    <row r="367">
      <c r="C367" s="89"/>
    </row>
    <row r="368">
      <c r="C368" s="89"/>
    </row>
    <row r="369">
      <c r="C369" s="89"/>
    </row>
    <row r="370">
      <c r="C370" s="89"/>
    </row>
    <row r="371">
      <c r="C371" s="89"/>
    </row>
    <row r="372">
      <c r="C372" s="89"/>
    </row>
    <row r="373">
      <c r="C373" s="89"/>
    </row>
    <row r="374">
      <c r="C374" s="89"/>
    </row>
    <row r="375">
      <c r="C375" s="89"/>
    </row>
    <row r="376">
      <c r="C376" s="89"/>
    </row>
    <row r="377">
      <c r="C377" s="89"/>
    </row>
    <row r="378">
      <c r="C378" s="89"/>
    </row>
    <row r="379">
      <c r="C379" s="89"/>
    </row>
    <row r="380">
      <c r="C380" s="89"/>
    </row>
    <row r="381">
      <c r="C381" s="89"/>
    </row>
    <row r="382">
      <c r="C382" s="89"/>
    </row>
    <row r="383">
      <c r="C383" s="89"/>
    </row>
    <row r="384">
      <c r="C384" s="89"/>
    </row>
    <row r="385">
      <c r="C385" s="89"/>
    </row>
    <row r="386">
      <c r="C386" s="89"/>
    </row>
    <row r="387">
      <c r="C387" s="89"/>
    </row>
    <row r="388">
      <c r="C388" s="89"/>
    </row>
    <row r="389">
      <c r="C389" s="89"/>
    </row>
    <row r="390">
      <c r="C390" s="89"/>
    </row>
    <row r="391">
      <c r="C391" s="89"/>
    </row>
    <row r="392">
      <c r="C392" s="89"/>
    </row>
    <row r="393">
      <c r="C393" s="89"/>
    </row>
    <row r="394">
      <c r="C394" s="89"/>
    </row>
    <row r="395">
      <c r="C395" s="89"/>
    </row>
    <row r="396">
      <c r="C396" s="89"/>
    </row>
    <row r="397">
      <c r="C397" s="89"/>
    </row>
    <row r="398">
      <c r="C398" s="89"/>
    </row>
    <row r="399">
      <c r="C399" s="89"/>
    </row>
    <row r="400">
      <c r="C400" s="89"/>
    </row>
    <row r="401">
      <c r="C401" s="89"/>
    </row>
    <row r="402">
      <c r="C402" s="89"/>
    </row>
    <row r="403">
      <c r="C403" s="89"/>
    </row>
    <row r="404">
      <c r="C404" s="89"/>
    </row>
    <row r="405">
      <c r="C405" s="89"/>
    </row>
    <row r="406">
      <c r="C406" s="89"/>
    </row>
    <row r="407">
      <c r="C407" s="89"/>
    </row>
    <row r="408">
      <c r="C408" s="89"/>
    </row>
    <row r="409">
      <c r="C409" s="89"/>
    </row>
    <row r="410">
      <c r="C410" s="89"/>
    </row>
    <row r="411">
      <c r="C411" s="89"/>
    </row>
    <row r="412">
      <c r="C412" s="89"/>
    </row>
    <row r="413">
      <c r="C413" s="89"/>
    </row>
    <row r="414">
      <c r="C414" s="89"/>
    </row>
    <row r="415">
      <c r="C415" s="89"/>
    </row>
    <row r="416">
      <c r="C416" s="89"/>
    </row>
    <row r="417">
      <c r="C417" s="89"/>
    </row>
    <row r="418">
      <c r="C418" s="89"/>
    </row>
    <row r="419">
      <c r="C419" s="89"/>
    </row>
    <row r="420">
      <c r="C420" s="89"/>
    </row>
    <row r="421">
      <c r="C421" s="89"/>
    </row>
    <row r="422">
      <c r="C422" s="89"/>
    </row>
    <row r="423">
      <c r="C423" s="89"/>
    </row>
    <row r="424">
      <c r="C424" s="89"/>
    </row>
    <row r="425">
      <c r="C425" s="89"/>
    </row>
    <row r="426">
      <c r="C426" s="89"/>
    </row>
    <row r="427">
      <c r="C427" s="89"/>
    </row>
    <row r="428">
      <c r="C428" s="89"/>
    </row>
    <row r="429">
      <c r="C429" s="89"/>
    </row>
    <row r="430">
      <c r="C430" s="89"/>
    </row>
    <row r="431">
      <c r="C431" s="89"/>
    </row>
    <row r="432">
      <c r="C432" s="89"/>
    </row>
    <row r="433">
      <c r="C433" s="89"/>
    </row>
    <row r="434">
      <c r="C434" s="89"/>
    </row>
    <row r="435">
      <c r="C435" s="89"/>
    </row>
    <row r="436">
      <c r="C436" s="89"/>
    </row>
    <row r="437">
      <c r="C437" s="89"/>
    </row>
    <row r="438">
      <c r="C438" s="89"/>
    </row>
    <row r="439">
      <c r="C439" s="89"/>
    </row>
    <row r="440">
      <c r="C440" s="89"/>
    </row>
    <row r="441">
      <c r="C441" s="89"/>
    </row>
    <row r="442">
      <c r="C442" s="89"/>
    </row>
    <row r="443">
      <c r="C443" s="89"/>
    </row>
    <row r="444">
      <c r="C444" s="89"/>
    </row>
    <row r="445">
      <c r="C445" s="89"/>
    </row>
    <row r="446">
      <c r="C446" s="89"/>
    </row>
    <row r="447">
      <c r="C447" s="89"/>
    </row>
    <row r="448">
      <c r="C448" s="89"/>
    </row>
    <row r="449">
      <c r="C449" s="89"/>
    </row>
    <row r="450">
      <c r="C450" s="89"/>
    </row>
    <row r="451">
      <c r="C451" s="89"/>
    </row>
    <row r="452">
      <c r="C452" s="89"/>
    </row>
    <row r="453">
      <c r="C453" s="89"/>
    </row>
    <row r="454">
      <c r="C454" s="89"/>
    </row>
    <row r="455">
      <c r="C455" s="89"/>
    </row>
    <row r="456">
      <c r="C456" s="89"/>
    </row>
    <row r="457">
      <c r="C457" s="89"/>
    </row>
    <row r="458">
      <c r="C458" s="89"/>
    </row>
    <row r="459">
      <c r="C459" s="89"/>
    </row>
    <row r="460">
      <c r="C460" s="89"/>
    </row>
    <row r="461">
      <c r="C461" s="89"/>
    </row>
    <row r="462">
      <c r="C462" s="89"/>
    </row>
    <row r="463">
      <c r="C463" s="89"/>
    </row>
    <row r="464">
      <c r="C464" s="89"/>
    </row>
    <row r="465">
      <c r="C465" s="89"/>
    </row>
    <row r="466">
      <c r="C466" s="89"/>
    </row>
    <row r="467">
      <c r="C467" s="89"/>
    </row>
    <row r="468">
      <c r="C468" s="89"/>
    </row>
    <row r="469">
      <c r="C469" s="89"/>
    </row>
    <row r="470">
      <c r="C470" s="89"/>
    </row>
    <row r="471">
      <c r="C471" s="89"/>
    </row>
    <row r="472">
      <c r="C472" s="89"/>
    </row>
    <row r="473">
      <c r="C473" s="89"/>
    </row>
    <row r="474">
      <c r="C474" s="89"/>
    </row>
    <row r="475">
      <c r="C475" s="89"/>
    </row>
    <row r="476">
      <c r="C476" s="89"/>
    </row>
    <row r="477">
      <c r="C477" s="89"/>
    </row>
    <row r="478">
      <c r="C478" s="89"/>
    </row>
    <row r="479">
      <c r="C479" s="89"/>
    </row>
    <row r="480">
      <c r="C480" s="89"/>
    </row>
    <row r="481">
      <c r="C481" s="89"/>
    </row>
    <row r="482">
      <c r="C482" s="89"/>
    </row>
    <row r="483">
      <c r="C483" s="89"/>
    </row>
    <row r="484">
      <c r="C484" s="89"/>
    </row>
    <row r="485">
      <c r="C485" s="89"/>
    </row>
    <row r="486">
      <c r="C486" s="89"/>
    </row>
    <row r="487">
      <c r="C487" s="89"/>
    </row>
    <row r="488">
      <c r="C488" s="89"/>
    </row>
    <row r="489">
      <c r="C489" s="89"/>
    </row>
    <row r="490">
      <c r="C490" s="89"/>
    </row>
    <row r="491">
      <c r="C491" s="89"/>
    </row>
    <row r="492">
      <c r="C492" s="89"/>
    </row>
    <row r="493">
      <c r="C493" s="89"/>
    </row>
    <row r="494">
      <c r="C494" s="89"/>
    </row>
    <row r="495">
      <c r="C495" s="89"/>
    </row>
    <row r="496">
      <c r="C496" s="89"/>
    </row>
    <row r="497">
      <c r="C497" s="89"/>
    </row>
    <row r="498">
      <c r="C498" s="89"/>
    </row>
    <row r="499">
      <c r="C499" s="89"/>
    </row>
    <row r="500">
      <c r="C500" s="89"/>
    </row>
    <row r="501">
      <c r="C501" s="89"/>
    </row>
    <row r="502">
      <c r="C502" s="89"/>
    </row>
    <row r="503">
      <c r="C503" s="89"/>
    </row>
    <row r="504">
      <c r="C504" s="89"/>
    </row>
    <row r="505">
      <c r="C505" s="89"/>
    </row>
    <row r="506">
      <c r="C506" s="89"/>
    </row>
    <row r="507">
      <c r="C507" s="89"/>
    </row>
    <row r="508">
      <c r="C508" s="89"/>
    </row>
    <row r="509">
      <c r="C509" s="89"/>
    </row>
    <row r="510">
      <c r="C510" s="89"/>
    </row>
    <row r="511">
      <c r="C511" s="89"/>
    </row>
    <row r="512">
      <c r="C512" s="89"/>
    </row>
    <row r="513">
      <c r="C513" s="89"/>
    </row>
    <row r="514">
      <c r="C514" s="89"/>
    </row>
    <row r="515">
      <c r="C515" s="89"/>
    </row>
    <row r="516">
      <c r="C516" s="89"/>
    </row>
    <row r="517">
      <c r="C517" s="89"/>
    </row>
    <row r="518">
      <c r="C518" s="89"/>
    </row>
    <row r="519">
      <c r="C519" s="89"/>
    </row>
    <row r="520">
      <c r="C520" s="89"/>
    </row>
    <row r="521">
      <c r="C521" s="89"/>
    </row>
    <row r="522">
      <c r="C522" s="89"/>
    </row>
    <row r="523">
      <c r="C523" s="89"/>
    </row>
    <row r="524">
      <c r="C524" s="89"/>
    </row>
    <row r="525">
      <c r="C525" s="89"/>
    </row>
    <row r="526">
      <c r="C526" s="89"/>
    </row>
    <row r="527">
      <c r="C527" s="89"/>
    </row>
    <row r="528">
      <c r="C528" s="89"/>
    </row>
    <row r="529">
      <c r="C529" s="89"/>
    </row>
    <row r="530">
      <c r="C530" s="89"/>
    </row>
    <row r="531">
      <c r="C531" s="89"/>
    </row>
    <row r="532">
      <c r="C532" s="89"/>
    </row>
    <row r="533">
      <c r="C533" s="89"/>
    </row>
    <row r="534">
      <c r="C534" s="89"/>
    </row>
    <row r="535">
      <c r="C535" s="89"/>
    </row>
    <row r="536">
      <c r="C536" s="89"/>
    </row>
    <row r="537">
      <c r="C537" s="89"/>
    </row>
    <row r="538">
      <c r="C538" s="89"/>
    </row>
    <row r="539">
      <c r="C539" s="89"/>
    </row>
    <row r="540">
      <c r="C540" s="89"/>
    </row>
    <row r="541">
      <c r="C541" s="89"/>
    </row>
    <row r="542">
      <c r="C542" s="89"/>
    </row>
    <row r="543">
      <c r="C543" s="89"/>
    </row>
    <row r="544">
      <c r="C544" s="89"/>
    </row>
    <row r="545">
      <c r="C545" s="89"/>
    </row>
    <row r="546">
      <c r="C546" s="89"/>
    </row>
    <row r="547">
      <c r="C547" s="89"/>
    </row>
    <row r="548">
      <c r="C548" s="89"/>
    </row>
    <row r="549">
      <c r="C549" s="89"/>
    </row>
    <row r="550">
      <c r="C550" s="89"/>
    </row>
    <row r="551">
      <c r="C551" s="89"/>
    </row>
    <row r="552">
      <c r="C552" s="89"/>
    </row>
    <row r="553">
      <c r="C553" s="89"/>
    </row>
    <row r="554">
      <c r="C554" s="89"/>
    </row>
    <row r="555">
      <c r="C555" s="89"/>
    </row>
    <row r="556">
      <c r="C556" s="89"/>
    </row>
    <row r="557">
      <c r="C557" s="89"/>
    </row>
    <row r="558">
      <c r="C558" s="89"/>
    </row>
    <row r="559">
      <c r="C559" s="89"/>
    </row>
    <row r="560">
      <c r="C560" s="89"/>
    </row>
    <row r="561">
      <c r="C561" s="89"/>
    </row>
    <row r="562">
      <c r="C562" s="89"/>
    </row>
    <row r="563">
      <c r="C563" s="89"/>
    </row>
    <row r="564">
      <c r="C564" s="89"/>
    </row>
    <row r="565">
      <c r="C565" s="89"/>
    </row>
    <row r="566">
      <c r="C566" s="89"/>
    </row>
    <row r="567">
      <c r="C567" s="89"/>
    </row>
    <row r="568">
      <c r="C568" s="89"/>
    </row>
    <row r="569">
      <c r="C569" s="89"/>
    </row>
    <row r="570">
      <c r="C570" s="89"/>
    </row>
    <row r="571">
      <c r="C571" s="89"/>
    </row>
    <row r="572">
      <c r="C572" s="89"/>
    </row>
    <row r="573">
      <c r="C573" s="89"/>
    </row>
    <row r="574">
      <c r="C574" s="89"/>
    </row>
    <row r="575">
      <c r="C575" s="89"/>
    </row>
    <row r="576">
      <c r="C576" s="89"/>
    </row>
    <row r="577">
      <c r="C577" s="89"/>
    </row>
    <row r="578">
      <c r="C578" s="89"/>
    </row>
    <row r="579">
      <c r="C579" s="89"/>
    </row>
    <row r="580">
      <c r="C580" s="89"/>
    </row>
    <row r="581">
      <c r="C581" s="89"/>
    </row>
    <row r="582">
      <c r="C582" s="89"/>
    </row>
    <row r="583">
      <c r="C583" s="89"/>
    </row>
    <row r="584">
      <c r="C584" s="89"/>
    </row>
    <row r="585">
      <c r="C585" s="89"/>
    </row>
    <row r="586">
      <c r="C586" s="89"/>
    </row>
    <row r="587">
      <c r="C587" s="89"/>
    </row>
    <row r="588">
      <c r="C588" s="89"/>
    </row>
    <row r="589">
      <c r="C589" s="89"/>
    </row>
    <row r="590">
      <c r="C590" s="89"/>
    </row>
    <row r="591">
      <c r="C591" s="89"/>
    </row>
    <row r="592">
      <c r="C592" s="89"/>
    </row>
    <row r="593">
      <c r="C593" s="89"/>
    </row>
    <row r="594">
      <c r="C594" s="89"/>
    </row>
    <row r="595">
      <c r="C595" s="89"/>
    </row>
    <row r="596">
      <c r="C596" s="89"/>
    </row>
    <row r="597">
      <c r="C597" s="89"/>
    </row>
    <row r="598">
      <c r="C598" s="89"/>
    </row>
    <row r="599">
      <c r="C599" s="89"/>
    </row>
    <row r="600">
      <c r="C600" s="89"/>
    </row>
    <row r="601">
      <c r="C601" s="89"/>
    </row>
    <row r="602">
      <c r="C602" s="89"/>
    </row>
    <row r="603">
      <c r="C603" s="89"/>
    </row>
    <row r="604">
      <c r="C604" s="89"/>
    </row>
    <row r="605">
      <c r="C605" s="89"/>
    </row>
    <row r="606">
      <c r="C606" s="89"/>
    </row>
    <row r="607">
      <c r="C607" s="89"/>
    </row>
    <row r="608">
      <c r="C608" s="89"/>
    </row>
    <row r="609">
      <c r="C609" s="89"/>
    </row>
    <row r="610">
      <c r="C610" s="89"/>
    </row>
    <row r="611">
      <c r="C611" s="89"/>
    </row>
    <row r="612">
      <c r="C612" s="89"/>
    </row>
    <row r="613">
      <c r="C613" s="89"/>
    </row>
    <row r="614">
      <c r="C614" s="89"/>
    </row>
    <row r="615">
      <c r="C615" s="89"/>
    </row>
    <row r="616">
      <c r="C616" s="89"/>
    </row>
    <row r="617">
      <c r="C617" s="89"/>
    </row>
    <row r="618">
      <c r="C618" s="89"/>
    </row>
    <row r="619">
      <c r="C619" s="89"/>
    </row>
    <row r="620">
      <c r="C620" s="89"/>
    </row>
    <row r="621">
      <c r="C621" s="89"/>
    </row>
    <row r="622">
      <c r="C622" s="89"/>
    </row>
    <row r="623">
      <c r="C623" s="89"/>
    </row>
    <row r="624">
      <c r="C624" s="89"/>
    </row>
    <row r="625">
      <c r="C625" s="89"/>
    </row>
    <row r="626">
      <c r="C626" s="89"/>
    </row>
    <row r="627">
      <c r="C627" s="89"/>
    </row>
    <row r="628">
      <c r="C628" s="89"/>
    </row>
    <row r="629">
      <c r="C629" s="89"/>
    </row>
    <row r="630">
      <c r="C630" s="89"/>
    </row>
    <row r="631">
      <c r="C631" s="89"/>
    </row>
    <row r="632">
      <c r="C632" s="89"/>
    </row>
    <row r="633">
      <c r="C633" s="89"/>
    </row>
    <row r="634">
      <c r="C634" s="89"/>
    </row>
    <row r="635">
      <c r="C635" s="89"/>
    </row>
    <row r="636">
      <c r="C636" s="89"/>
    </row>
    <row r="637">
      <c r="C637" s="89"/>
    </row>
    <row r="638">
      <c r="C638" s="89"/>
    </row>
    <row r="639">
      <c r="C639" s="89"/>
    </row>
    <row r="640">
      <c r="C640" s="89"/>
    </row>
    <row r="641">
      <c r="C641" s="89"/>
    </row>
    <row r="642">
      <c r="C642" s="89"/>
    </row>
    <row r="643">
      <c r="C643" s="89"/>
    </row>
    <row r="644">
      <c r="C644" s="89"/>
    </row>
    <row r="645">
      <c r="C645" s="89"/>
    </row>
    <row r="646">
      <c r="C646" s="89"/>
    </row>
    <row r="647">
      <c r="C647" s="89"/>
    </row>
    <row r="648">
      <c r="C648" s="89"/>
    </row>
    <row r="649">
      <c r="C649" s="89"/>
    </row>
    <row r="650">
      <c r="C650" s="89"/>
    </row>
    <row r="651">
      <c r="C651" s="89"/>
    </row>
    <row r="652">
      <c r="C652" s="89"/>
    </row>
    <row r="653">
      <c r="C653" s="89"/>
    </row>
    <row r="654">
      <c r="C654" s="89"/>
    </row>
    <row r="655">
      <c r="C655" s="89"/>
    </row>
    <row r="656">
      <c r="C656" s="89"/>
    </row>
    <row r="657">
      <c r="C657" s="89"/>
    </row>
    <row r="658">
      <c r="C658" s="89"/>
    </row>
    <row r="659">
      <c r="C659" s="89"/>
    </row>
    <row r="660">
      <c r="C660" s="89"/>
    </row>
    <row r="661">
      <c r="C661" s="89"/>
    </row>
    <row r="662">
      <c r="C662" s="89"/>
    </row>
    <row r="663">
      <c r="C663" s="89"/>
    </row>
    <row r="664">
      <c r="C664" s="89"/>
    </row>
    <row r="665">
      <c r="C665" s="89"/>
    </row>
    <row r="666">
      <c r="C666" s="89"/>
    </row>
    <row r="667">
      <c r="C667" s="89"/>
    </row>
    <row r="668">
      <c r="C668" s="89"/>
    </row>
    <row r="669">
      <c r="C669" s="89"/>
    </row>
    <row r="670">
      <c r="C670" s="89"/>
    </row>
    <row r="671">
      <c r="C671" s="89"/>
    </row>
    <row r="672">
      <c r="C672" s="89"/>
    </row>
    <row r="673">
      <c r="C673" s="89"/>
    </row>
    <row r="674">
      <c r="C674" s="89"/>
    </row>
    <row r="675">
      <c r="C675" s="89"/>
    </row>
    <row r="676">
      <c r="C676" s="89"/>
    </row>
    <row r="677">
      <c r="C677" s="89"/>
    </row>
    <row r="678">
      <c r="C678" s="89"/>
    </row>
    <row r="679">
      <c r="C679" s="89"/>
    </row>
    <row r="680">
      <c r="C680" s="89"/>
    </row>
    <row r="681">
      <c r="C681" s="89"/>
    </row>
    <row r="682">
      <c r="C682" s="89"/>
    </row>
    <row r="683">
      <c r="C683" s="89"/>
    </row>
    <row r="684">
      <c r="C684" s="89"/>
    </row>
    <row r="685">
      <c r="C685" s="89"/>
    </row>
    <row r="686">
      <c r="C686" s="89"/>
    </row>
    <row r="687">
      <c r="C687" s="89"/>
    </row>
    <row r="688">
      <c r="C688" s="89"/>
    </row>
    <row r="689">
      <c r="C689" s="89"/>
    </row>
    <row r="690">
      <c r="C690" s="89"/>
    </row>
    <row r="691">
      <c r="C691" s="89"/>
    </row>
    <row r="692">
      <c r="C692" s="89"/>
    </row>
    <row r="693">
      <c r="C693" s="89"/>
    </row>
    <row r="694">
      <c r="C694" s="89"/>
    </row>
    <row r="695">
      <c r="C695" s="89"/>
    </row>
    <row r="696">
      <c r="C696" s="89"/>
    </row>
    <row r="697">
      <c r="C697" s="89"/>
    </row>
    <row r="698">
      <c r="C698" s="89"/>
    </row>
    <row r="699">
      <c r="C699" s="89"/>
    </row>
    <row r="700">
      <c r="C700" s="89"/>
    </row>
    <row r="701">
      <c r="C701" s="89"/>
    </row>
    <row r="702">
      <c r="C702" s="89"/>
    </row>
    <row r="703">
      <c r="C703" s="89"/>
    </row>
    <row r="704">
      <c r="C704" s="89"/>
    </row>
    <row r="705">
      <c r="C705" s="89"/>
    </row>
    <row r="706">
      <c r="C706" s="89"/>
    </row>
    <row r="707">
      <c r="C707" s="89"/>
    </row>
    <row r="708">
      <c r="C708" s="89"/>
    </row>
    <row r="709">
      <c r="C709" s="89"/>
    </row>
    <row r="710">
      <c r="C710" s="89"/>
    </row>
    <row r="711">
      <c r="C711" s="89"/>
    </row>
    <row r="712">
      <c r="C712" s="89"/>
    </row>
    <row r="713">
      <c r="C713" s="89"/>
    </row>
    <row r="714">
      <c r="C714" s="89"/>
    </row>
    <row r="715">
      <c r="C715" s="89"/>
    </row>
    <row r="716">
      <c r="C716" s="89"/>
    </row>
    <row r="717">
      <c r="C717" s="89"/>
    </row>
    <row r="718">
      <c r="C718" s="89"/>
    </row>
    <row r="719">
      <c r="C719" s="89"/>
    </row>
    <row r="720">
      <c r="C720" s="89"/>
    </row>
    <row r="721">
      <c r="C721" s="89"/>
    </row>
    <row r="722">
      <c r="C722" s="89"/>
    </row>
    <row r="723">
      <c r="C723" s="89"/>
    </row>
    <row r="724">
      <c r="C724" s="89"/>
    </row>
    <row r="725">
      <c r="C725" s="89"/>
    </row>
    <row r="726">
      <c r="C726" s="89"/>
    </row>
    <row r="727">
      <c r="C727" s="89"/>
    </row>
    <row r="728">
      <c r="C728" s="89"/>
    </row>
    <row r="729">
      <c r="C729" s="89"/>
    </row>
    <row r="730">
      <c r="C730" s="89"/>
    </row>
    <row r="731">
      <c r="C731" s="89"/>
    </row>
    <row r="732">
      <c r="C732" s="89"/>
    </row>
    <row r="733">
      <c r="C733" s="89"/>
    </row>
    <row r="734">
      <c r="C734" s="89"/>
    </row>
    <row r="735">
      <c r="C735" s="89"/>
    </row>
    <row r="736">
      <c r="C736" s="89"/>
    </row>
    <row r="737">
      <c r="C737" s="89"/>
    </row>
    <row r="738">
      <c r="C738" s="89"/>
    </row>
    <row r="739">
      <c r="C739" s="89"/>
    </row>
    <row r="740">
      <c r="C740" s="89"/>
    </row>
    <row r="741">
      <c r="C741" s="89"/>
    </row>
    <row r="742">
      <c r="C742" s="89"/>
    </row>
    <row r="743">
      <c r="C743" s="89"/>
    </row>
    <row r="744">
      <c r="C744" s="89"/>
    </row>
    <row r="745">
      <c r="C745" s="89"/>
    </row>
    <row r="746">
      <c r="C746" s="89"/>
    </row>
    <row r="747">
      <c r="C747" s="89"/>
    </row>
    <row r="748">
      <c r="C748" s="89"/>
    </row>
    <row r="749">
      <c r="C749" s="89"/>
    </row>
    <row r="750">
      <c r="C750" s="89"/>
    </row>
    <row r="751">
      <c r="C751" s="89"/>
    </row>
    <row r="752">
      <c r="C752" s="89"/>
    </row>
    <row r="753">
      <c r="C753" s="89"/>
    </row>
    <row r="754">
      <c r="C754" s="89"/>
    </row>
    <row r="755">
      <c r="C755" s="89"/>
    </row>
    <row r="756">
      <c r="C756" s="89"/>
    </row>
    <row r="757">
      <c r="C757" s="89"/>
    </row>
    <row r="758">
      <c r="C758" s="89"/>
    </row>
    <row r="759">
      <c r="C759" s="89"/>
    </row>
    <row r="760">
      <c r="C760" s="89"/>
    </row>
    <row r="761">
      <c r="C761" s="89"/>
    </row>
    <row r="762">
      <c r="C762" s="89"/>
    </row>
    <row r="763">
      <c r="C763" s="89"/>
    </row>
    <row r="764">
      <c r="C764" s="89"/>
    </row>
    <row r="765">
      <c r="C765" s="89"/>
    </row>
    <row r="766">
      <c r="C766" s="89"/>
    </row>
    <row r="767">
      <c r="C767" s="89"/>
    </row>
    <row r="768">
      <c r="C768" s="89"/>
    </row>
    <row r="769">
      <c r="C769" s="89"/>
    </row>
    <row r="770">
      <c r="C770" s="89"/>
    </row>
    <row r="771">
      <c r="C771" s="89"/>
    </row>
    <row r="772">
      <c r="C772" s="89"/>
    </row>
    <row r="773">
      <c r="C773" s="89"/>
    </row>
    <row r="774">
      <c r="C774" s="89"/>
    </row>
    <row r="775">
      <c r="C775" s="89"/>
    </row>
    <row r="776">
      <c r="C776" s="89"/>
    </row>
    <row r="777">
      <c r="C777" s="89"/>
    </row>
    <row r="778">
      <c r="C778" s="89"/>
    </row>
    <row r="779">
      <c r="C779" s="89"/>
    </row>
    <row r="780">
      <c r="C780" s="89"/>
    </row>
    <row r="781">
      <c r="C781" s="89"/>
    </row>
    <row r="782">
      <c r="C782" s="89"/>
    </row>
    <row r="783">
      <c r="C783" s="89"/>
    </row>
    <row r="784">
      <c r="C784" s="89"/>
    </row>
    <row r="785">
      <c r="C785" s="89"/>
    </row>
    <row r="786">
      <c r="C786" s="89"/>
    </row>
    <row r="787">
      <c r="C787" s="89"/>
    </row>
    <row r="788">
      <c r="C788" s="89"/>
    </row>
    <row r="789">
      <c r="C789" s="89"/>
    </row>
    <row r="790">
      <c r="C790" s="89"/>
    </row>
    <row r="791">
      <c r="C791" s="89"/>
    </row>
    <row r="792">
      <c r="C792" s="89"/>
    </row>
    <row r="793">
      <c r="C793" s="89"/>
    </row>
    <row r="794">
      <c r="C794" s="89"/>
    </row>
    <row r="795">
      <c r="C795" s="89"/>
    </row>
    <row r="796">
      <c r="C796" s="89"/>
    </row>
    <row r="797">
      <c r="C797" s="89"/>
    </row>
    <row r="798">
      <c r="C798" s="89"/>
    </row>
    <row r="799">
      <c r="C799" s="89"/>
    </row>
    <row r="800">
      <c r="C800" s="89"/>
    </row>
    <row r="801">
      <c r="C801" s="89"/>
    </row>
    <row r="802">
      <c r="C802" s="89"/>
    </row>
    <row r="803">
      <c r="C803" s="89"/>
    </row>
    <row r="804">
      <c r="C804" s="89"/>
    </row>
    <row r="805">
      <c r="C805" s="89"/>
    </row>
    <row r="806">
      <c r="C806" s="89"/>
    </row>
    <row r="807">
      <c r="C807" s="89"/>
    </row>
    <row r="808">
      <c r="C808" s="89"/>
    </row>
    <row r="809">
      <c r="C809" s="89"/>
    </row>
    <row r="810">
      <c r="C810" s="89"/>
    </row>
    <row r="811">
      <c r="C811" s="89"/>
    </row>
    <row r="812">
      <c r="C812" s="89"/>
    </row>
    <row r="813">
      <c r="C813" s="89"/>
    </row>
    <row r="814">
      <c r="C814" s="89"/>
    </row>
    <row r="815">
      <c r="C815" s="89"/>
    </row>
    <row r="816">
      <c r="C816" s="89"/>
    </row>
    <row r="817">
      <c r="C817" s="89"/>
    </row>
    <row r="818">
      <c r="C818" s="89"/>
    </row>
    <row r="819">
      <c r="C819" s="89"/>
    </row>
    <row r="820">
      <c r="C820" s="89"/>
    </row>
    <row r="821">
      <c r="C821" s="89"/>
    </row>
    <row r="822">
      <c r="C822" s="89"/>
    </row>
    <row r="823">
      <c r="C823" s="89"/>
    </row>
    <row r="824">
      <c r="C824" s="89"/>
    </row>
    <row r="825">
      <c r="C825" s="89"/>
    </row>
    <row r="826">
      <c r="C826" s="89"/>
    </row>
    <row r="827">
      <c r="C827" s="89"/>
    </row>
    <row r="828">
      <c r="C828" s="89"/>
    </row>
    <row r="829">
      <c r="C829" s="89"/>
    </row>
    <row r="830">
      <c r="C830" s="89"/>
    </row>
    <row r="831">
      <c r="C831" s="89"/>
    </row>
    <row r="832">
      <c r="C832" s="89"/>
    </row>
    <row r="833">
      <c r="C833" s="89"/>
    </row>
    <row r="834">
      <c r="C834" s="89"/>
    </row>
    <row r="835">
      <c r="C835" s="89"/>
    </row>
    <row r="836">
      <c r="C836" s="89"/>
    </row>
    <row r="837">
      <c r="C837" s="89"/>
    </row>
    <row r="838">
      <c r="C838" s="89"/>
    </row>
    <row r="839">
      <c r="C839" s="89"/>
    </row>
    <row r="840">
      <c r="C840" s="89"/>
    </row>
    <row r="841">
      <c r="C841" s="89"/>
    </row>
    <row r="842">
      <c r="C842" s="89"/>
    </row>
    <row r="843">
      <c r="C843" s="89"/>
    </row>
    <row r="844">
      <c r="C844" s="89"/>
    </row>
    <row r="845">
      <c r="C845" s="89"/>
    </row>
    <row r="846">
      <c r="C846" s="89"/>
    </row>
    <row r="847">
      <c r="C847" s="89"/>
    </row>
    <row r="848">
      <c r="C848" s="89"/>
    </row>
    <row r="849">
      <c r="C849" s="89"/>
    </row>
    <row r="850">
      <c r="C850" s="89"/>
    </row>
    <row r="851">
      <c r="C851" s="89"/>
    </row>
    <row r="852">
      <c r="C852" s="89"/>
    </row>
    <row r="853">
      <c r="C853" s="89"/>
    </row>
    <row r="854">
      <c r="C854" s="89"/>
    </row>
    <row r="855">
      <c r="C855" s="89"/>
    </row>
    <row r="856">
      <c r="C856" s="89"/>
    </row>
    <row r="857">
      <c r="C857" s="89"/>
    </row>
    <row r="858">
      <c r="C858" s="89"/>
    </row>
    <row r="859">
      <c r="C859" s="89"/>
    </row>
    <row r="860">
      <c r="C860" s="89"/>
    </row>
    <row r="861">
      <c r="C861" s="89"/>
    </row>
    <row r="862">
      <c r="C862" s="89"/>
    </row>
    <row r="863">
      <c r="C863" s="89"/>
    </row>
    <row r="864">
      <c r="C864" s="89"/>
    </row>
    <row r="865">
      <c r="C865" s="89"/>
    </row>
    <row r="866">
      <c r="C866" s="89"/>
    </row>
    <row r="867">
      <c r="C867" s="89"/>
    </row>
    <row r="868">
      <c r="C868" s="89"/>
    </row>
    <row r="869">
      <c r="C869" s="89"/>
    </row>
    <row r="870">
      <c r="C870" s="89"/>
    </row>
    <row r="871">
      <c r="C871" s="89"/>
    </row>
    <row r="872">
      <c r="C872" s="89"/>
    </row>
    <row r="873">
      <c r="C873" s="89"/>
    </row>
    <row r="874">
      <c r="C874" s="89"/>
    </row>
    <row r="875">
      <c r="C875" s="89"/>
    </row>
    <row r="876">
      <c r="C876" s="89"/>
    </row>
    <row r="877">
      <c r="C877" s="89"/>
    </row>
    <row r="878">
      <c r="C878" s="89"/>
    </row>
    <row r="879">
      <c r="C879" s="89"/>
    </row>
    <row r="880">
      <c r="C880" s="89"/>
    </row>
    <row r="881">
      <c r="C881" s="89"/>
    </row>
    <row r="882">
      <c r="C882" s="89"/>
    </row>
    <row r="883">
      <c r="C883" s="89"/>
    </row>
    <row r="884">
      <c r="C884" s="89"/>
    </row>
    <row r="885">
      <c r="C885" s="89"/>
    </row>
    <row r="886">
      <c r="C886" s="89"/>
    </row>
    <row r="887">
      <c r="C887" s="89"/>
    </row>
    <row r="888">
      <c r="C888" s="89"/>
    </row>
    <row r="889">
      <c r="C889" s="89"/>
    </row>
    <row r="890">
      <c r="C890" s="89"/>
    </row>
    <row r="891">
      <c r="C891" s="89"/>
    </row>
    <row r="892">
      <c r="C892" s="89"/>
    </row>
    <row r="893">
      <c r="C893" s="89"/>
    </row>
    <row r="894">
      <c r="C894" s="89"/>
    </row>
    <row r="895">
      <c r="C895" s="89"/>
    </row>
    <row r="896">
      <c r="C896" s="89"/>
    </row>
    <row r="897">
      <c r="C897" s="89"/>
    </row>
    <row r="898">
      <c r="C898" s="89"/>
    </row>
    <row r="899">
      <c r="C899" s="89"/>
    </row>
    <row r="900">
      <c r="C900" s="89"/>
    </row>
    <row r="901">
      <c r="C901" s="89"/>
    </row>
    <row r="902">
      <c r="C902" s="89"/>
    </row>
    <row r="903">
      <c r="C903" s="89"/>
    </row>
    <row r="904">
      <c r="C904" s="89"/>
    </row>
    <row r="905">
      <c r="C905" s="89"/>
    </row>
    <row r="906">
      <c r="C906" s="89"/>
    </row>
    <row r="907">
      <c r="C907" s="89"/>
    </row>
    <row r="908">
      <c r="C908" s="89"/>
    </row>
    <row r="909">
      <c r="C909" s="89"/>
    </row>
    <row r="910">
      <c r="C910" s="89"/>
    </row>
    <row r="911">
      <c r="C911" s="89"/>
    </row>
    <row r="912">
      <c r="C912" s="89"/>
    </row>
    <row r="913">
      <c r="C913" s="89"/>
    </row>
    <row r="914">
      <c r="C914" s="89"/>
    </row>
    <row r="915">
      <c r="C915" s="89"/>
    </row>
    <row r="916">
      <c r="C916" s="89"/>
    </row>
    <row r="917">
      <c r="C917" s="89"/>
    </row>
    <row r="918">
      <c r="C918" s="89"/>
    </row>
    <row r="919">
      <c r="C919" s="89"/>
    </row>
    <row r="920">
      <c r="C920" s="89"/>
    </row>
    <row r="921">
      <c r="C921" s="89"/>
    </row>
    <row r="922">
      <c r="C922" s="89"/>
    </row>
    <row r="923">
      <c r="C923" s="89"/>
    </row>
    <row r="924">
      <c r="C924" s="89"/>
    </row>
    <row r="925">
      <c r="C925" s="89"/>
    </row>
    <row r="926">
      <c r="C926" s="89"/>
    </row>
    <row r="927">
      <c r="C927" s="89"/>
    </row>
    <row r="928">
      <c r="C928" s="89"/>
    </row>
    <row r="929">
      <c r="C929" s="89"/>
    </row>
    <row r="930">
      <c r="C930" s="89"/>
    </row>
    <row r="931">
      <c r="C931" s="89"/>
    </row>
    <row r="932">
      <c r="C932" s="89"/>
    </row>
    <row r="933">
      <c r="C933" s="89"/>
    </row>
    <row r="934">
      <c r="C934" s="89"/>
    </row>
    <row r="935">
      <c r="C935" s="89"/>
    </row>
    <row r="936">
      <c r="C936" s="89"/>
    </row>
    <row r="937">
      <c r="C937" s="89"/>
    </row>
    <row r="938">
      <c r="C938" s="89"/>
    </row>
    <row r="939">
      <c r="C939" s="89"/>
    </row>
    <row r="940">
      <c r="C940" s="89"/>
    </row>
    <row r="941">
      <c r="C941" s="89"/>
    </row>
    <row r="942">
      <c r="C942" s="89"/>
    </row>
    <row r="943">
      <c r="C943" s="89"/>
    </row>
    <row r="944">
      <c r="C944" s="89"/>
    </row>
    <row r="945">
      <c r="C945" s="89"/>
    </row>
    <row r="946">
      <c r="C946" s="89"/>
    </row>
    <row r="947">
      <c r="C947" s="89"/>
    </row>
    <row r="948">
      <c r="C948" s="89"/>
    </row>
    <row r="949">
      <c r="C949" s="89"/>
    </row>
    <row r="950">
      <c r="C950" s="89"/>
    </row>
    <row r="951">
      <c r="C951" s="89"/>
    </row>
    <row r="952">
      <c r="C952" s="89"/>
    </row>
    <row r="953">
      <c r="C953" s="89"/>
    </row>
    <row r="954">
      <c r="C954" s="89"/>
    </row>
    <row r="955">
      <c r="C955" s="89"/>
    </row>
    <row r="956">
      <c r="C956" s="89"/>
    </row>
    <row r="957">
      <c r="C957" s="89"/>
    </row>
    <row r="958">
      <c r="C958" s="89"/>
    </row>
    <row r="959">
      <c r="C959" s="89"/>
    </row>
    <row r="960">
      <c r="C960" s="89"/>
    </row>
    <row r="961">
      <c r="C961" s="89"/>
    </row>
    <row r="962">
      <c r="C962" s="89"/>
    </row>
    <row r="963">
      <c r="C963" s="89"/>
    </row>
    <row r="964">
      <c r="C964" s="89"/>
    </row>
    <row r="965">
      <c r="C965" s="89"/>
    </row>
    <row r="966">
      <c r="C966" s="89"/>
    </row>
    <row r="967">
      <c r="C967" s="89"/>
    </row>
    <row r="968">
      <c r="C968" s="89"/>
    </row>
    <row r="969">
      <c r="C969" s="89"/>
    </row>
    <row r="970">
      <c r="C970" s="89"/>
    </row>
    <row r="971">
      <c r="C971" s="89"/>
    </row>
    <row r="972">
      <c r="C972" s="89"/>
    </row>
    <row r="973">
      <c r="C973" s="89"/>
    </row>
    <row r="974">
      <c r="C974" s="89"/>
    </row>
    <row r="975">
      <c r="C975" s="89"/>
    </row>
    <row r="976">
      <c r="C976" s="89"/>
    </row>
    <row r="977">
      <c r="C977" s="89"/>
    </row>
    <row r="978">
      <c r="C978" s="89"/>
    </row>
    <row r="979">
      <c r="C979" s="89"/>
    </row>
    <row r="980">
      <c r="C980" s="89"/>
    </row>
    <row r="981">
      <c r="C981" s="89"/>
    </row>
    <row r="982">
      <c r="C982" s="89"/>
    </row>
    <row r="983">
      <c r="C983" s="89"/>
    </row>
    <row r="984">
      <c r="C984" s="89"/>
    </row>
    <row r="985">
      <c r="C985" s="89"/>
    </row>
    <row r="986">
      <c r="C986" s="89"/>
    </row>
    <row r="987">
      <c r="C987" s="89"/>
    </row>
    <row r="988">
      <c r="C988" s="89"/>
    </row>
    <row r="989">
      <c r="C989" s="89"/>
    </row>
    <row r="990">
      <c r="C990" s="89"/>
    </row>
    <row r="991">
      <c r="C991" s="89"/>
    </row>
    <row r="992">
      <c r="C992" s="89"/>
    </row>
    <row r="993">
      <c r="C993" s="89"/>
    </row>
    <row r="994">
      <c r="C994" s="89"/>
    </row>
    <row r="995">
      <c r="C995" s="89"/>
    </row>
    <row r="996">
      <c r="C996" s="89"/>
    </row>
    <row r="997">
      <c r="C997" s="89"/>
    </row>
    <row r="998">
      <c r="C998" s="89"/>
    </row>
    <row r="999">
      <c r="C999" s="89"/>
    </row>
    <row r="1000">
      <c r="C1000" s="89"/>
    </row>
    <row r="1001">
      <c r="C1001" s="89"/>
    </row>
    <row r="1002">
      <c r="C1002" s="89"/>
    </row>
    <row r="1003">
      <c r="C1003" s="89"/>
    </row>
    <row r="1004">
      <c r="C1004" s="89"/>
    </row>
    <row r="1005">
      <c r="C1005" s="89"/>
    </row>
    <row r="1006">
      <c r="C1006" s="89"/>
    </row>
    <row r="1007">
      <c r="C1007" s="89"/>
    </row>
    <row r="1008">
      <c r="C1008" s="89"/>
    </row>
  </sheetData>
  <drawing r:id="rId1"/>
</worksheet>
</file>